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19725" windowHeight="13095" activeTab="4"/>
  </bookViews>
  <sheets>
    <sheet name="取り扱い" sheetId="1" r:id="rId1"/>
    <sheet name="台帳MRC" sheetId="2" r:id="rId2"/>
    <sheet name="ＭＲＣ検討" sheetId="3" r:id="rId3"/>
    <sheet name="第１レース" sheetId="4" r:id="rId4"/>
    <sheet name="第２レース" sheetId="5" r:id="rId5"/>
    <sheet name="成績クラブ別" sheetId="6" r:id="rId6"/>
    <sheet name="ＬMＹＣ" sheetId="7" r:id="rId7"/>
    <sheet name="MCC" sheetId="8" r:id="rId8"/>
  </sheets>
  <definedNames>
    <definedName name="_xlnm.Print_Area" localSheetId="5">'成績クラブ別'!#REF!</definedName>
    <definedName name="_xlnm.Print_Area" localSheetId="3">'第１レース'!$D:$M</definedName>
    <definedName name="_xlnm.Print_Area" localSheetId="4">'第２レース'!$D$19:$T$50</definedName>
  </definedNames>
  <calcPr fullCalcOnLoad="1"/>
</workbook>
</file>

<file path=xl/comments3.xml><?xml version="1.0" encoding="utf-8"?>
<comments xmlns="http://schemas.openxmlformats.org/spreadsheetml/2006/main">
  <authors>
    <author>naka</author>
    <author>Nakamura2</author>
  </authors>
  <commentList>
    <comment ref="H14" authorId="0">
      <text>
        <r>
          <rPr>
            <b/>
            <sz val="9"/>
            <rFont val="ＭＳ Ｐゴシック"/>
            <family val="3"/>
          </rPr>
          <t>naka:</t>
        </r>
        <r>
          <rPr>
            <sz val="9"/>
            <rFont val="ＭＳ Ｐゴシック"/>
            <family val="3"/>
          </rPr>
          <t xml:space="preserve">
取得</t>
        </r>
      </text>
    </comment>
    <comment ref="H15" authorId="1">
      <text>
        <r>
          <rPr>
            <b/>
            <sz val="9"/>
            <rFont val="ＭＳ Ｐゴシック"/>
            <family val="3"/>
          </rPr>
          <t>Nakamura2:
０９更新</t>
        </r>
      </text>
    </comment>
    <comment ref="H18" authorId="1">
      <text>
        <r>
          <rPr>
            <b/>
            <sz val="9"/>
            <rFont val="ＭＳ Ｐゴシック"/>
            <family val="3"/>
          </rPr>
          <t>Nakamura2:</t>
        </r>
        <r>
          <rPr>
            <sz val="9"/>
            <rFont val="ＭＳ Ｐゴシック"/>
            <family val="3"/>
          </rPr>
          <t xml:space="preserve">
０９更新</t>
        </r>
      </text>
    </comment>
    <comment ref="H28" authorId="0">
      <text>
        <r>
          <rPr>
            <b/>
            <sz val="9"/>
            <rFont val="ＭＳ Ｐゴシック"/>
            <family val="3"/>
          </rPr>
          <t>naka:</t>
        </r>
        <r>
          <rPr>
            <sz val="9"/>
            <rFont val="ＭＳ Ｐゴシック"/>
            <family val="3"/>
          </rPr>
          <t xml:space="preserve">
取得</t>
        </r>
      </text>
    </comment>
    <comment ref="G83" authorId="1">
      <text>
        <r>
          <rPr>
            <b/>
            <sz val="9"/>
            <rFont val="ＭＳ Ｐゴシック"/>
            <family val="3"/>
          </rPr>
          <t>Nakamura2:</t>
        </r>
        <r>
          <rPr>
            <sz val="9"/>
            <rFont val="ＭＳ Ｐゴシック"/>
            <family val="3"/>
          </rPr>
          <t xml:space="preserve">
０９更新</t>
        </r>
      </text>
    </comment>
  </commentList>
</comments>
</file>

<file path=xl/comments4.xml><?xml version="1.0" encoding="utf-8"?>
<comments xmlns="http://schemas.openxmlformats.org/spreadsheetml/2006/main">
  <authors>
    <author>Nakamura2</author>
  </authors>
  <commentList>
    <comment ref="M48" authorId="0">
      <text>
        <r>
          <rPr>
            <b/>
            <sz val="9"/>
            <rFont val="ＭＳ Ｐゴシック"/>
            <family val="3"/>
          </rPr>
          <t>不要な行を削除すれば計算される
ＤＮＳ等は修正時間、得点の
手修正が必要</t>
        </r>
      </text>
    </comment>
  </commentList>
</comments>
</file>

<file path=xl/comments5.xml><?xml version="1.0" encoding="utf-8"?>
<comments xmlns="http://schemas.openxmlformats.org/spreadsheetml/2006/main">
  <authors>
    <author>Nakamura2</author>
  </authors>
  <commentList>
    <comment ref="T43" authorId="0">
      <text>
        <r>
          <rPr>
            <b/>
            <sz val="9"/>
            <rFont val="ＭＳ Ｐゴシック"/>
            <family val="3"/>
          </rPr>
          <t>不要の行を削除すれば計算される
ＤＮＳ等は修正時間、得点の
手修正が必要
総合同得点は順位の修正要</t>
        </r>
      </text>
    </comment>
    <comment ref="F43" authorId="0">
      <text>
        <r>
          <rPr>
            <b/>
            <sz val="9"/>
            <rFont val="ＭＳ Ｐゴシック"/>
            <family val="3"/>
          </rPr>
          <t>第１レースの
不要分の行を削除すれば
計算され表示されます</t>
        </r>
      </text>
    </comment>
  </commentList>
</comments>
</file>

<file path=xl/comments6.xml><?xml version="1.0" encoding="utf-8"?>
<comments xmlns="http://schemas.openxmlformats.org/spreadsheetml/2006/main">
  <authors>
    <author>Nakamura2</author>
  </authors>
  <commentList>
    <comment ref="F22" authorId="0">
      <text>
        <r>
          <rPr>
            <b/>
            <sz val="9"/>
            <rFont val="ＭＳ Ｐゴシック"/>
            <family val="3"/>
          </rPr>
          <t>第１レースの
不要分の行を削除すれば
計算され表示されます</t>
        </r>
      </text>
    </comment>
    <comment ref="T22" authorId="0">
      <text>
        <r>
          <rPr>
            <b/>
            <sz val="9"/>
            <rFont val="ＭＳ Ｐゴシック"/>
            <family val="3"/>
          </rPr>
          <t>不要の行を削除すれば計算される
ＤＮＳ等は修正時間、得点の
手修正が必要
総合同得点は順位の修正要</t>
        </r>
      </text>
    </comment>
  </commentList>
</comments>
</file>

<file path=xl/comments7.xml><?xml version="1.0" encoding="utf-8"?>
<comments xmlns="http://schemas.openxmlformats.org/spreadsheetml/2006/main">
  <authors>
    <author>Nakamura2</author>
  </authors>
  <commentList>
    <comment ref="F22" authorId="0">
      <text>
        <r>
          <rPr>
            <b/>
            <sz val="9"/>
            <rFont val="ＭＳ Ｐゴシック"/>
            <family val="3"/>
          </rPr>
          <t>第１レースの
不要分の行を削除すれば
計算され表示されます</t>
        </r>
      </text>
    </comment>
    <comment ref="T22" authorId="0">
      <text>
        <r>
          <rPr>
            <b/>
            <sz val="9"/>
            <rFont val="ＭＳ Ｐゴシック"/>
            <family val="3"/>
          </rPr>
          <t>不要の行を削除すれば計算される
ＤＮＳ等は修正時間、得点の
手修正が必要
総合同得点は順位の修正要</t>
        </r>
      </text>
    </comment>
  </commentList>
</comments>
</file>

<file path=xl/sharedStrings.xml><?xml version="1.0" encoding="utf-8"?>
<sst xmlns="http://schemas.openxmlformats.org/spreadsheetml/2006/main" count="927" uniqueCount="319">
  <si>
    <t>ブーメランとベベが同じＳＮｏなのでブーメランは４８２５．１、ベベは４８２５．２とする</t>
  </si>
  <si>
    <t>追加艇はセールＮｏからＭＲＣまで記入しＳ順に並べ替える</t>
  </si>
  <si>
    <t>ＩＲＣ－ＴＣＣの２０１０と２０１１の比較をしてほぼ同一である</t>
  </si>
  <si>
    <t>ＩＲＣ２０１１取得艇は新ＴＣＣ、</t>
  </si>
  <si>
    <t>非更新艇と非取得艇は前年の値を使用する</t>
  </si>
  <si>
    <r>
      <t>201</t>
    </r>
    <r>
      <rPr>
        <sz val="10"/>
        <rFont val="ＭＳ Ｐゴシック"/>
        <family val="3"/>
      </rPr>
      <t>1</t>
    </r>
    <r>
      <rPr>
        <sz val="10"/>
        <rFont val="ＭＳ Ｐゴシック"/>
        <family val="3"/>
      </rPr>
      <t>IRC</t>
    </r>
    <r>
      <rPr>
        <sz val="10"/>
        <rFont val="ＭＳ Ｐゴシック"/>
        <family val="3"/>
      </rPr>
      <t>更新、取得</t>
    </r>
  </si>
  <si>
    <r>
      <t>2010</t>
    </r>
    <r>
      <rPr>
        <sz val="10"/>
        <rFont val="ＭＳ Ｐゴシック"/>
        <family val="3"/>
      </rPr>
      <t>IRC</t>
    </r>
    <r>
      <rPr>
        <sz val="10"/>
        <rFont val="ＭＳ Ｐゴシック"/>
        <family val="3"/>
      </rPr>
      <t>更新、取得</t>
    </r>
  </si>
  <si>
    <t>ｾｰﾙNo</t>
  </si>
  <si>
    <t>TYPE</t>
  </si>
  <si>
    <r>
      <t>M</t>
    </r>
    <r>
      <rPr>
        <sz val="10"/>
        <rFont val="ＭＳ Ｐゴシック"/>
        <family val="3"/>
      </rPr>
      <t>RC</t>
    </r>
  </si>
  <si>
    <t>Sparky Racing</t>
  </si>
  <si>
    <t>Melges24</t>
  </si>
  <si>
    <t>HELIOS</t>
  </si>
  <si>
    <t>PIONIER 10 MOD</t>
  </si>
  <si>
    <r>
      <t>M</t>
    </r>
    <r>
      <rPr>
        <sz val="10"/>
        <rFont val="ＭＳ Ｐゴシック"/>
        <family val="3"/>
      </rPr>
      <t>CC</t>
    </r>
  </si>
  <si>
    <t>FAIR　WIND</t>
  </si>
  <si>
    <t>TSUBOI IMS 1030 MOD</t>
  </si>
  <si>
    <t>MONDAYNIGHT</t>
  </si>
  <si>
    <t>SPRINT 50 MOD</t>
  </si>
  <si>
    <t>TSU</t>
  </si>
  <si>
    <t>GS42R</t>
  </si>
  <si>
    <t>Armis 5</t>
  </si>
  <si>
    <t>J/V9.6CR</t>
  </si>
  <si>
    <t>NARUMI</t>
  </si>
  <si>
    <t>ＣHEＳＴＮＵＴ　Ⅵ</t>
  </si>
  <si>
    <t>YAMAHA30SN</t>
  </si>
  <si>
    <t>AHOUDORI III</t>
  </si>
  <si>
    <t>SUN FAST 36</t>
  </si>
  <si>
    <t>1D 35</t>
  </si>
  <si>
    <t>Sea Falcon</t>
  </si>
  <si>
    <t xml:space="preserve">Yamaha 33S（ＴＲ）     </t>
  </si>
  <si>
    <t>SAIKI</t>
  </si>
  <si>
    <t>VITE 31</t>
  </si>
  <si>
    <t>SHALLON V</t>
  </si>
  <si>
    <t>VITE 31 FK</t>
  </si>
  <si>
    <t>Joker　Ⅱ</t>
  </si>
  <si>
    <t>Seam33</t>
  </si>
  <si>
    <t>LADY BIRD GALLOP 3</t>
  </si>
  <si>
    <t>GIBSEA 422</t>
  </si>
  <si>
    <r>
      <t>N</t>
    </r>
    <r>
      <rPr>
        <sz val="10"/>
        <rFont val="ＭＳ Ｐゴシック"/>
        <family val="3"/>
      </rPr>
      <t>ajad</t>
    </r>
  </si>
  <si>
    <r>
      <t>Y</t>
    </r>
    <r>
      <rPr>
        <sz val="10"/>
        <rFont val="ＭＳ Ｐゴシック"/>
        <family val="3"/>
      </rPr>
      <t>amaha34EX</t>
    </r>
  </si>
  <si>
    <r>
      <t>R</t>
    </r>
    <r>
      <rPr>
        <sz val="10"/>
        <rFont val="ＭＳ Ｐゴシック"/>
        <family val="3"/>
      </rPr>
      <t>unnerⅡ</t>
    </r>
  </si>
  <si>
    <r>
      <t xml:space="preserve">Yamaha </t>
    </r>
    <r>
      <rPr>
        <sz val="10"/>
        <rFont val="ＭＳ Ｐゴシック"/>
        <family val="3"/>
      </rPr>
      <t>30S</t>
    </r>
    <r>
      <rPr>
        <sz val="10"/>
        <rFont val="ＭＳ Ｐゴシック"/>
        <family val="3"/>
      </rPr>
      <t>II</t>
    </r>
  </si>
  <si>
    <r>
      <t>J</t>
    </r>
    <r>
      <rPr>
        <sz val="10"/>
        <rFont val="ＭＳ Ｐゴシック"/>
        <family val="3"/>
      </rPr>
      <t>92</t>
    </r>
  </si>
  <si>
    <r>
      <t>H</t>
    </r>
    <r>
      <rPr>
        <sz val="10"/>
        <rFont val="ＭＳ Ｐゴシック"/>
        <family val="3"/>
      </rPr>
      <t>ope</t>
    </r>
  </si>
  <si>
    <r>
      <t>S</t>
    </r>
    <r>
      <rPr>
        <sz val="10"/>
        <rFont val="ＭＳ Ｐゴシック"/>
        <family val="3"/>
      </rPr>
      <t>CR</t>
    </r>
  </si>
  <si>
    <r>
      <t>V</t>
    </r>
    <r>
      <rPr>
        <sz val="10"/>
        <rFont val="ＭＳ Ｐゴシック"/>
        <family val="3"/>
      </rPr>
      <t>iking</t>
    </r>
  </si>
  <si>
    <r>
      <t>X</t>
    </r>
    <r>
      <rPr>
        <sz val="10"/>
        <rFont val="ＭＳ Ｐゴシック"/>
        <family val="3"/>
      </rPr>
      <t>79</t>
    </r>
  </si>
  <si>
    <r>
      <t>L</t>
    </r>
    <r>
      <rPr>
        <sz val="10"/>
        <rFont val="ＭＳ Ｐゴシック"/>
        <family val="3"/>
      </rPr>
      <t>itlleWhendy</t>
    </r>
  </si>
  <si>
    <r>
      <t>H</t>
    </r>
    <r>
      <rPr>
        <sz val="10"/>
        <rFont val="ＭＳ Ｐゴシック"/>
        <family val="3"/>
      </rPr>
      <t>oneyBee</t>
    </r>
  </si>
  <si>
    <r>
      <t>A</t>
    </r>
    <r>
      <rPr>
        <sz val="10"/>
        <rFont val="ＭＳ Ｐゴシック"/>
        <family val="3"/>
      </rPr>
      <t>YA</t>
    </r>
  </si>
  <si>
    <r>
      <t>YAM21</t>
    </r>
    <r>
      <rPr>
        <sz val="10"/>
        <rFont val="ＭＳ Ｐゴシック"/>
        <family val="3"/>
      </rPr>
      <t>S</t>
    </r>
  </si>
  <si>
    <t>Iluka</t>
  </si>
  <si>
    <r>
      <t>S</t>
    </r>
    <r>
      <rPr>
        <sz val="10"/>
        <rFont val="ＭＳ Ｐゴシック"/>
        <family val="3"/>
      </rPr>
      <t>YC</t>
    </r>
  </si>
  <si>
    <r>
      <t>A</t>
    </r>
    <r>
      <rPr>
        <sz val="10"/>
        <rFont val="ＭＳ Ｐゴシック"/>
        <family val="3"/>
      </rPr>
      <t>ries</t>
    </r>
  </si>
  <si>
    <t>EDV9</t>
  </si>
  <si>
    <t>ｾｰﾙNo</t>
  </si>
  <si>
    <t>TYPE</t>
  </si>
  <si>
    <r>
      <t>M</t>
    </r>
    <r>
      <rPr>
        <sz val="10"/>
        <rFont val="ＭＳ Ｐゴシック"/>
        <family val="3"/>
      </rPr>
      <t>RC</t>
    </r>
  </si>
  <si>
    <t>High Spirit</t>
  </si>
  <si>
    <r>
      <t>Ａｌｅｒｉｏｎ3</t>
    </r>
    <r>
      <rPr>
        <sz val="10"/>
        <rFont val="ＭＳ Ｐゴシック"/>
        <family val="3"/>
      </rPr>
      <t>3 S</t>
    </r>
  </si>
  <si>
    <t>Iluka</t>
  </si>
  <si>
    <r>
      <t>S</t>
    </r>
    <r>
      <rPr>
        <sz val="10"/>
        <rFont val="ＭＳ Ｐゴシック"/>
        <family val="3"/>
      </rPr>
      <t>YC</t>
    </r>
  </si>
  <si>
    <t>Sparky Racing</t>
  </si>
  <si>
    <t>Melges24</t>
  </si>
  <si>
    <r>
      <t>S</t>
    </r>
    <r>
      <rPr>
        <sz val="10"/>
        <rFont val="ＭＳ Ｐゴシック"/>
        <family val="3"/>
      </rPr>
      <t>CR</t>
    </r>
  </si>
  <si>
    <t>SexyYou Jr</t>
  </si>
  <si>
    <r>
      <t>L</t>
    </r>
    <r>
      <rPr>
        <sz val="10"/>
        <rFont val="ＭＳ Ｐゴシック"/>
        <family val="3"/>
      </rPr>
      <t>itlleWhendy</t>
    </r>
  </si>
  <si>
    <t>HELIOS</t>
  </si>
  <si>
    <t>PIONIER 10 MOD</t>
  </si>
  <si>
    <r>
      <t>M</t>
    </r>
    <r>
      <rPr>
        <sz val="10"/>
        <rFont val="ＭＳ Ｐゴシック"/>
        <family val="3"/>
      </rPr>
      <t>CC</t>
    </r>
  </si>
  <si>
    <t>FAIR　WIND</t>
  </si>
  <si>
    <t>TSUBOI IMS 1030 MOD</t>
  </si>
  <si>
    <r>
      <t>R</t>
    </r>
    <r>
      <rPr>
        <sz val="10"/>
        <rFont val="ＭＳ Ｐゴシック"/>
        <family val="3"/>
      </rPr>
      <t>unnerⅡ</t>
    </r>
  </si>
  <si>
    <r>
      <t xml:space="preserve">Yamaha </t>
    </r>
    <r>
      <rPr>
        <sz val="10"/>
        <rFont val="ＭＳ Ｐゴシック"/>
        <family val="3"/>
      </rPr>
      <t>30S</t>
    </r>
    <r>
      <rPr>
        <sz val="10"/>
        <rFont val="ＭＳ Ｐゴシック"/>
        <family val="3"/>
      </rPr>
      <t>II</t>
    </r>
  </si>
  <si>
    <t>MONDAYNIGHT</t>
  </si>
  <si>
    <t>SPRINT 50 MOD</t>
  </si>
  <si>
    <r>
      <t>N</t>
    </r>
    <r>
      <rPr>
        <sz val="10"/>
        <rFont val="ＭＳ Ｐゴシック"/>
        <family val="3"/>
      </rPr>
      <t>ajad</t>
    </r>
  </si>
  <si>
    <r>
      <t>Y</t>
    </r>
    <r>
      <rPr>
        <sz val="10"/>
        <rFont val="ＭＳ Ｐゴシック"/>
        <family val="3"/>
      </rPr>
      <t>amaha34EX</t>
    </r>
  </si>
  <si>
    <r>
      <t>H</t>
    </r>
    <r>
      <rPr>
        <sz val="10"/>
        <rFont val="ＭＳ Ｐゴシック"/>
        <family val="3"/>
      </rPr>
      <t>oneyBee</t>
    </r>
  </si>
  <si>
    <t>TSU</t>
  </si>
  <si>
    <t>GS42R</t>
  </si>
  <si>
    <r>
      <t>A</t>
    </r>
    <r>
      <rPr>
        <sz val="10"/>
        <rFont val="ＭＳ Ｐゴシック"/>
        <family val="3"/>
      </rPr>
      <t>ries</t>
    </r>
  </si>
  <si>
    <t>EDV9</t>
  </si>
  <si>
    <t>Armis 5</t>
  </si>
  <si>
    <t>J/V9.6CR</t>
  </si>
  <si>
    <t>NARUMI</t>
  </si>
  <si>
    <t>ＣHEＳＴＮＵＴ　Ⅵ</t>
  </si>
  <si>
    <t>YAMAHA30SN</t>
  </si>
  <si>
    <r>
      <t>J</t>
    </r>
    <r>
      <rPr>
        <sz val="10"/>
        <rFont val="ＭＳ Ｐゴシック"/>
        <family val="3"/>
      </rPr>
      <t>92</t>
    </r>
  </si>
  <si>
    <t>AHOUDORI III</t>
  </si>
  <si>
    <t>SUN FAST 36</t>
  </si>
  <si>
    <r>
      <t>A</t>
    </r>
    <r>
      <rPr>
        <sz val="10"/>
        <rFont val="ＭＳ Ｐゴシック"/>
        <family val="3"/>
      </rPr>
      <t>YA</t>
    </r>
  </si>
  <si>
    <r>
      <t>YAM21</t>
    </r>
    <r>
      <rPr>
        <sz val="10"/>
        <rFont val="ＭＳ Ｐゴシック"/>
        <family val="3"/>
      </rPr>
      <t>S</t>
    </r>
  </si>
  <si>
    <t>1D 35</t>
  </si>
  <si>
    <t>Sea Falcon</t>
  </si>
  <si>
    <t xml:space="preserve">Yamaha 33S（ＴＲ）     </t>
  </si>
  <si>
    <t>High Tension</t>
  </si>
  <si>
    <t>SAIKI</t>
  </si>
  <si>
    <t>VITE 31</t>
  </si>
  <si>
    <t>SHALLON V</t>
  </si>
  <si>
    <t>VITE 31 FK</t>
  </si>
  <si>
    <t>Joker　Ⅱ</t>
  </si>
  <si>
    <t>Seam33</t>
  </si>
  <si>
    <t>LADY BIRD GALLOP 3</t>
  </si>
  <si>
    <t>GIBSEA 422</t>
  </si>
  <si>
    <r>
      <t>H</t>
    </r>
    <r>
      <rPr>
        <sz val="10"/>
        <rFont val="ＭＳ Ｐゴシック"/>
        <family val="3"/>
      </rPr>
      <t>ope</t>
    </r>
  </si>
  <si>
    <r>
      <t>V</t>
    </r>
    <r>
      <rPr>
        <sz val="10"/>
        <rFont val="ＭＳ Ｐゴシック"/>
        <family val="3"/>
      </rPr>
      <t>iking</t>
    </r>
  </si>
  <si>
    <r>
      <t>X</t>
    </r>
    <r>
      <rPr>
        <sz val="10"/>
        <rFont val="ＭＳ Ｐゴシック"/>
        <family val="3"/>
      </rPr>
      <t>79</t>
    </r>
  </si>
  <si>
    <r>
      <t>F</t>
    </r>
    <r>
      <rPr>
        <sz val="10"/>
        <rFont val="ＭＳ Ｐゴシック"/>
        <family val="3"/>
      </rPr>
      <t>X Invest Adovisers</t>
    </r>
  </si>
  <si>
    <t>DUFOUR 375</t>
  </si>
  <si>
    <r>
      <t>H</t>
    </r>
    <r>
      <rPr>
        <sz val="10"/>
        <rFont val="ＭＳ Ｐゴシック"/>
        <family val="3"/>
      </rPr>
      <t>AYABUSA</t>
    </r>
  </si>
  <si>
    <r>
      <t>F</t>
    </r>
    <r>
      <rPr>
        <sz val="10"/>
        <rFont val="ＭＳ Ｐゴシック"/>
        <family val="3"/>
      </rPr>
      <t>ar727</t>
    </r>
  </si>
  <si>
    <t>コメント</t>
  </si>
  <si>
    <t>１１月合同レース</t>
  </si>
  <si>
    <t>　第1レース</t>
  </si>
  <si>
    <t>　S-上-ｻｲﾄﾞ-下-F</t>
  </si>
  <si>
    <t>　S-上-下-上-下-F</t>
  </si>
  <si>
    <t>スタート</t>
  </si>
  <si>
    <t xml:space="preserve"> (B)</t>
  </si>
  <si>
    <t xml:space="preserve"> (A*B)</t>
  </si>
  <si>
    <t>順位</t>
  </si>
  <si>
    <t>ｾｰﾙNo</t>
  </si>
  <si>
    <t>TYPE</t>
  </si>
  <si>
    <t>MRC</t>
  </si>
  <si>
    <t>所要時間</t>
  </si>
  <si>
    <t>修正時間</t>
  </si>
  <si>
    <t>Sea Falcon</t>
  </si>
  <si>
    <t xml:space="preserve">Yamaha 33S（ＴＲ）     </t>
  </si>
  <si>
    <t>MCC</t>
  </si>
  <si>
    <t>Sparky Racing</t>
  </si>
  <si>
    <t>Melges24</t>
  </si>
  <si>
    <t>Armis 5</t>
  </si>
  <si>
    <t>J/V9.6CR</t>
  </si>
  <si>
    <t>Ker40</t>
  </si>
  <si>
    <t>High Spirit</t>
  </si>
  <si>
    <t>Ａｌｅｒｉｏｎ33 S</t>
  </si>
  <si>
    <t>Joker　Ⅱ</t>
  </si>
  <si>
    <t>Seam33</t>
  </si>
  <si>
    <r>
      <t>2011年度最終レース、天候に恵まれ</t>
    </r>
    <r>
      <rPr>
        <sz val="10"/>
        <rFont val="ＭＳ Ｐゴシック"/>
        <family val="3"/>
      </rPr>
      <t>24艇の参加で開催されました。
風は８－１０ｋ、10度くらいの振れがしきりに繰り返される中で風をうまく拾った艇が良い成績を得た
第1は振れる風でスタートライン設定が遅れ１0分後のスタート、短いコースなのでミスが許されない
修正の結果は1位ｱﾙﾐｽ､2位フェルデフォン、3位シーファルコン
第2は予定どおりのスタート、繰り返し振れる風も一定でなく後半は艇団位置によってかなりの差が出ていた。
修正の結果は1位パラフレニアン、2位ホーネット、3位フェルデフォン
総合では2－3位のフェルデフォンが見事優勝、2位パラフレニアン、3位シーファルコンでした。</t>
    </r>
  </si>
  <si>
    <t>ＭＣＣ，２レース同得点は2レース目の順位で決定する。</t>
  </si>
  <si>
    <r>
      <t>M</t>
    </r>
    <r>
      <rPr>
        <sz val="10"/>
        <rFont val="ＭＳ Ｐゴシック"/>
        <family val="3"/>
      </rPr>
      <t>RC</t>
    </r>
  </si>
  <si>
    <t>YAM21C</t>
  </si>
  <si>
    <t>YAM23</t>
  </si>
  <si>
    <t>艇　　名</t>
  </si>
  <si>
    <t>High Tension</t>
  </si>
  <si>
    <t>Yamaha 23Ⅲ</t>
  </si>
  <si>
    <t>Hunter Pilot 27</t>
  </si>
  <si>
    <t>Surfmade</t>
  </si>
  <si>
    <t>J24</t>
  </si>
  <si>
    <t>Eldorado 2</t>
  </si>
  <si>
    <t>Future Wave</t>
  </si>
  <si>
    <t>Swing 31</t>
  </si>
  <si>
    <t>Danryu 2</t>
  </si>
  <si>
    <t>Yamaha 33S</t>
  </si>
  <si>
    <t>Perche</t>
  </si>
  <si>
    <t>Paraphrenian</t>
  </si>
  <si>
    <t>First 40.7</t>
  </si>
  <si>
    <t>Do Do 3</t>
  </si>
  <si>
    <t>Yamaha 40EX</t>
  </si>
  <si>
    <t>Flawless</t>
  </si>
  <si>
    <t>First 36.7</t>
  </si>
  <si>
    <t>Gust</t>
  </si>
  <si>
    <t>Akkochan</t>
  </si>
  <si>
    <t>Sweet Aloha</t>
  </si>
  <si>
    <t>Sabbath</t>
  </si>
  <si>
    <t>Sabre 34</t>
  </si>
  <si>
    <t>Horizon</t>
  </si>
  <si>
    <t>名称</t>
  </si>
  <si>
    <t>コース</t>
  </si>
  <si>
    <t>距離</t>
  </si>
  <si>
    <t>風速</t>
  </si>
  <si>
    <t>到着時刻</t>
  </si>
  <si>
    <t>１４、順位</t>
  </si>
  <si>
    <t>修正時間は秒単位まで算出する。小数点以下は四捨五入する。</t>
  </si>
  <si>
    <t>修正時間が全く同じ艇があるときは、ＴＳＦ値の小なる艇をもって上位とする。</t>
  </si>
  <si>
    <t>１５、得点</t>
  </si>
  <si>
    <t>得点はRRS付則Ａによる。</t>
  </si>
  <si>
    <t>ただし、シリーズは１レースの完了をもって成立。得点除外レースはない。低得点方式を採用。</t>
  </si>
  <si>
    <t>成績発表はレース後、各マリーナにおいて速やかに実施する。</t>
  </si>
  <si>
    <t>成績は総合成績の他にクラブ別の成績も計算される。</t>
  </si>
  <si>
    <t>着順</t>
  </si>
  <si>
    <t>Hornet</t>
  </si>
  <si>
    <t>Dancing Beens 3</t>
  </si>
  <si>
    <t>Seam 31</t>
  </si>
  <si>
    <t xml:space="preserve">Slot 31 </t>
  </si>
  <si>
    <t>Lutris</t>
  </si>
  <si>
    <t>Super Wave 6</t>
  </si>
  <si>
    <t>Merry Sun</t>
  </si>
  <si>
    <t>Beneteau FC</t>
  </si>
  <si>
    <t>Odyssey</t>
  </si>
  <si>
    <t>Tsuboi IMS950</t>
  </si>
  <si>
    <t>Uranami 8</t>
  </si>
  <si>
    <t>BeBe</t>
  </si>
  <si>
    <t>Pioneer 9FR/PB</t>
  </si>
  <si>
    <t>C'elestine</t>
  </si>
  <si>
    <t>Gamela 3</t>
  </si>
  <si>
    <t>ﾏｲﾙ</t>
  </si>
  <si>
    <t>スタート</t>
  </si>
  <si>
    <t>ｾｰﾙNo</t>
  </si>
  <si>
    <t>TYPE</t>
  </si>
  <si>
    <t>順位</t>
  </si>
  <si>
    <t>得点</t>
  </si>
  <si>
    <t>順位</t>
  </si>
  <si>
    <t>総合</t>
  </si>
  <si>
    <t>合計</t>
  </si>
  <si>
    <t>所属</t>
  </si>
  <si>
    <t>所要時間</t>
  </si>
  <si>
    <t>修正時間</t>
  </si>
  <si>
    <t xml:space="preserve"> (A*B)</t>
  </si>
  <si>
    <t xml:space="preserve"> (B)</t>
  </si>
  <si>
    <t>　S-上-ｻｲﾄﾞ-下-F</t>
  </si>
  <si>
    <t>　第1レース</t>
  </si>
  <si>
    <t>RRS付則Ａ</t>
  </si>
  <si>
    <t>Ａ4.1</t>
  </si>
  <si>
    <t>Ａ4.2</t>
  </si>
  <si>
    <t>Ａ8.1</t>
  </si>
  <si>
    <t>Ａ8.2</t>
  </si>
  <si>
    <t>シリーズのタイの解消、低い得点を得た艇を上位とする</t>
  </si>
  <si>
    <r>
      <t>低得点方式　スタート､フィニッシュした艇はＡ</t>
    </r>
    <r>
      <rPr>
        <sz val="10"/>
        <rFont val="ＭＳ Ｐゴシック"/>
        <family val="3"/>
      </rPr>
      <t>4.2を除き　</t>
    </r>
    <r>
      <rPr>
        <sz val="10"/>
        <rFont val="ＭＳ Ｐゴシック"/>
        <family val="3"/>
      </rPr>
      <t>順位＝得点とする</t>
    </r>
  </si>
  <si>
    <t>DNC,DNF,RAF,DSQの各艇には参加艇数に１を加えた得点とする</t>
  </si>
  <si>
    <t>Ａ8.1によってもタイが残る場合は最後のレースの順位で決定する</t>
  </si>
  <si>
    <t>Moewe</t>
  </si>
  <si>
    <t>Yamaha 23II</t>
  </si>
  <si>
    <t>Y 21R&amp;CT</t>
  </si>
  <si>
    <t>Super Krow</t>
  </si>
  <si>
    <t>SWING34</t>
  </si>
  <si>
    <t>5m以下</t>
  </si>
  <si>
    <t>Asadori</t>
  </si>
  <si>
    <t>Ian Murray 43</t>
  </si>
  <si>
    <t>Bell Ⅴ</t>
  </si>
  <si>
    <t>Najado 360</t>
  </si>
  <si>
    <t>Bengal-7</t>
  </si>
  <si>
    <t>VDO46</t>
  </si>
  <si>
    <t>Boomerang</t>
  </si>
  <si>
    <t>Day Tripper</t>
  </si>
  <si>
    <t>S 40</t>
  </si>
  <si>
    <t>Yamaha 30S new</t>
  </si>
  <si>
    <t>Eleve</t>
  </si>
  <si>
    <t>First 31.7</t>
  </si>
  <si>
    <t>Emu Ⅴ</t>
  </si>
  <si>
    <t>Fer de fonte</t>
  </si>
  <si>
    <t>Grace</t>
  </si>
  <si>
    <t>Cookson 12m</t>
  </si>
  <si>
    <t>Honami no Sindbad</t>
  </si>
  <si>
    <t>Crabber 24</t>
  </si>
  <si>
    <t>Yokoyama 30R</t>
  </si>
  <si>
    <t>Kagetora</t>
  </si>
  <si>
    <t>Dufour 325</t>
  </si>
  <si>
    <t>Kaito</t>
  </si>
  <si>
    <t>J/V35CR</t>
  </si>
  <si>
    <t>Kyara</t>
  </si>
  <si>
    <t>Friend ship 28</t>
  </si>
  <si>
    <t>Mer Bleue Ⅴ</t>
  </si>
  <si>
    <t>Finngulf 33</t>
  </si>
  <si>
    <t>Noah X</t>
  </si>
  <si>
    <t>Bavaria 37</t>
  </si>
  <si>
    <t>Patura</t>
  </si>
  <si>
    <t>Tsuboi IMS 10.3</t>
  </si>
  <si>
    <t>Red Star &amp; Yakushimaru</t>
  </si>
  <si>
    <t>Roku 3</t>
  </si>
  <si>
    <t>See Adler</t>
  </si>
  <si>
    <t>Libeccio 26</t>
  </si>
  <si>
    <t>Shizuka Ⅱ</t>
  </si>
  <si>
    <t>Yamaha 23Ⅱ</t>
  </si>
  <si>
    <t>Spirit</t>
  </si>
  <si>
    <t>Nordic Folk 25</t>
  </si>
  <si>
    <t>TAO</t>
  </si>
  <si>
    <t>Platu 25</t>
  </si>
  <si>
    <t>Virgo</t>
  </si>
  <si>
    <t>Sumire</t>
  </si>
  <si>
    <t>Yamaha 25ML</t>
  </si>
  <si>
    <r>
      <t>修正時間システムはM</t>
    </r>
    <r>
      <rPr>
        <sz val="10"/>
        <rFont val="ＭＳ Ｐゴシック"/>
        <family val="3"/>
      </rPr>
      <t>RC</t>
    </r>
    <r>
      <rPr>
        <sz val="10"/>
        <rFont val="ＭＳ Ｐゴシック"/>
        <family val="3"/>
      </rPr>
      <t>方式を採用し、</t>
    </r>
    <r>
      <rPr>
        <sz val="10"/>
        <rFont val="ＭＳ Ｐゴシック"/>
        <family val="3"/>
      </rPr>
      <t>MRC</t>
    </r>
    <r>
      <rPr>
        <sz val="10"/>
        <rFont val="ＭＳ Ｐゴシック"/>
        <family val="3"/>
      </rPr>
      <t>は、帆走委員会において決定する。</t>
    </r>
  </si>
  <si>
    <t>第２レース</t>
  </si>
  <si>
    <t>ﾏｲﾙ</t>
  </si>
  <si>
    <r>
      <t>　S-上-下</t>
    </r>
    <r>
      <rPr>
        <sz val="10"/>
        <rFont val="ＭＳ Ｐゴシック"/>
        <family val="3"/>
      </rPr>
      <t>-</t>
    </r>
    <r>
      <rPr>
        <sz val="10"/>
        <rFont val="ＭＳ Ｐゴシック"/>
        <family val="3"/>
      </rPr>
      <t>上</t>
    </r>
    <r>
      <rPr>
        <sz val="10"/>
        <rFont val="ＭＳ Ｐゴシック"/>
        <family val="3"/>
      </rPr>
      <t>-</t>
    </r>
    <r>
      <rPr>
        <sz val="10"/>
        <rFont val="ＭＳ Ｐゴシック"/>
        <family val="3"/>
      </rPr>
      <t>下-F</t>
    </r>
  </si>
  <si>
    <t>コメント</t>
  </si>
  <si>
    <t>セールNo無い艇は２桁で作成</t>
  </si>
  <si>
    <r>
      <t>色部分を記入（セールNo,到着時間）</t>
    </r>
    <r>
      <rPr>
        <sz val="10"/>
        <rFont val="ＭＳ Ｐゴシック"/>
        <family val="3"/>
      </rPr>
      <t>,またはデータをコピー貼り付け</t>
    </r>
  </si>
  <si>
    <t>成績クラブ別</t>
  </si>
  <si>
    <t>第2レースシートをコピーし貼り付ける</t>
  </si>
  <si>
    <t>貼り付け後再度貼り付けるが、形式を選択し貼り付けるを選択し値のみ貼り付ける（計算式を外す）</t>
  </si>
  <si>
    <t>参加艇データ18行目以降を選択し、Ｇ欄所属別で並べ替える</t>
  </si>
  <si>
    <t>ＬＹＣ</t>
  </si>
  <si>
    <t>クラブ別を区分するため行を挿入する</t>
  </si>
  <si>
    <t>クラブ別シートをコピーし貼り付ける</t>
  </si>
  <si>
    <t>クラブ別に着順を並び替えクラブ別着順を修正、順位得点も同様に修正、第1、第2レース単位で</t>
  </si>
  <si>
    <t>合計得点を計算しなおして総合順位を修正する</t>
  </si>
  <si>
    <t>上下距離</t>
  </si>
  <si>
    <t>セールナンバーを記入後表示される艇名を必ず確認してください。</t>
  </si>
  <si>
    <t>台帳に無い場合（記入ミスの場合も）近いＮｏの艇が表示されます。</t>
  </si>
  <si>
    <t>ＤＮＳ、ＤＳＱ等の場合は着順、所要修正時間等もＤＮＳ等を記入する</t>
  </si>
  <si>
    <t>ＤＮＳ、ＤＳＱ等の順位は参加艇数プラス１を記入する</t>
  </si>
  <si>
    <t>自動計算では台帳をセールNo順に並べ替えする</t>
  </si>
  <si>
    <t>第1レース成績表をセールNo順に並び替えてから以下の作業をする</t>
  </si>
  <si>
    <t>台帳MRC</t>
  </si>
  <si>
    <t>自動計算ではセールNo順に並べ替えしなければならない</t>
  </si>
  <si>
    <t>（追加セールNo相当の行挿入し新規データを入れる）</t>
  </si>
  <si>
    <t>第1レース</t>
  </si>
  <si>
    <t>台帳にない場合は台帳を追加しＳナンバー順に並べなおし作成ください</t>
  </si>
  <si>
    <t>参加艇の記入が終わったら、それ以下の不要な行を削除してください、削除すると成績を自動計算します</t>
  </si>
  <si>
    <t>成績表を作成後セールNo順に並べ替えてください</t>
  </si>
  <si>
    <t>第2レース</t>
  </si>
  <si>
    <t>セールナンバーを記入後表示される艇名を必ず確認してください。記入ミスの場合は近いＮｏの艇が表示されます。</t>
  </si>
  <si>
    <t>総合順位の確認</t>
  </si>
  <si>
    <t>シリーズのタイの解消は、低い得点を得た艇を上位とする</t>
  </si>
  <si>
    <t>それでもタイが残る場合は最後のレースの順位で決定する</t>
  </si>
  <si>
    <t>同得点は次の方法で順位を決定し、手で修正します</t>
  </si>
  <si>
    <t>修整後総合成績順に並び替えて完成です</t>
  </si>
  <si>
    <t>到着時間</t>
  </si>
  <si>
    <t>2レース合計得点が同じ場合は同順位で表示されます</t>
  </si>
  <si>
    <t>LMYC</t>
  </si>
  <si>
    <r>
      <t>K</t>
    </r>
    <r>
      <rPr>
        <sz val="10"/>
        <rFont val="ＭＳ Ｐゴシック"/>
        <family val="3"/>
      </rPr>
      <t>er40</t>
    </r>
  </si>
  <si>
    <t>１１月合同レース</t>
  </si>
  <si>
    <r>
      <t>I</t>
    </r>
    <r>
      <rPr>
        <sz val="10"/>
        <rFont val="ＭＳ Ｐゴシック"/>
        <family val="3"/>
      </rPr>
      <t>YASAKA</t>
    </r>
  </si>
  <si>
    <t>Aiolos 26</t>
  </si>
  <si>
    <t>Aiolos 26</t>
  </si>
  <si>
    <t>IYASAKA</t>
  </si>
  <si>
    <t>2011年度MCC最終レース、天候に恵まれ７艇の参加で開催されました。
風は８－１０ｋ、10度くらいの振れがしきりに繰り返される中で風をうまく拾った艇が良い成績を得た
第1は振れる風でスタートライン設定が遅れ１0分後のスタート、短いコースなのでミスが許されない
1上後、サイドマークへの攻防、先行するアルミスに追いつけないホーネット、攻め倦みスピードを落としたホーネットの下をセレスティーヌがするすると前へ・・・・
修正の結果は1位アルミス、2位べべ、3位ホーネット、軽風の中べべが頑張った。
第2は予定どおりのスタート、1上でまたもミーティングしたアルミスとホーネット、今回はホーネットが先行。ホーネットにブラインドされたアルミスは痛恨のマークタッチ、回転ペナルティーで大きく順位を落としてしまった。
繰り返し振れる風は一定でなく後半は艇団位置によって振れ方も大きく違い、その振れを生かせたかどうかで順位の差が出ていた。
修正の結果は1位ホーネット、2位スーパーウェーブ、3位オデッセイ
総合では３－１位のホーネットが見事優勝、2位スーパーウェーブ、3位アルミスでした。
この結果、注目の後期総合は前期に続きをホーネットが得て、年間総合優勝をものにしました。</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</si>
</sst>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
    <numFmt numFmtId="177" formatCode="0.0000"/>
    <numFmt numFmtId="178" formatCode="0.0"/>
    <numFmt numFmtId="179" formatCode="[&lt;=999]000;[&lt;=99999]000\-00;000\-0000"/>
    <numFmt numFmtId="180" formatCode="0_);[Red]\(0\)"/>
    <numFmt numFmtId="181" formatCode="0_ ;[Red]\-0\ "/>
    <numFmt numFmtId="182" formatCode="0.00000"/>
    <numFmt numFmtId="183" formatCode="0.0_ ;[Red]\-0.0\ "/>
    <numFmt numFmtId="184" formatCode="0.0000_);[Red]\(0.0000\)"/>
    <numFmt numFmtId="185" formatCode="0.0000_ "/>
    <numFmt numFmtId="186" formatCode="&quot;Yes&quot;;&quot;Yes&quot;;&quot;No&quot;"/>
    <numFmt numFmtId="187" formatCode="&quot;True&quot;;&quot;True&quot;;&quot;False&quot;"/>
    <numFmt numFmtId="188" formatCode="&quot;On&quot;;&quot;On&quot;;&quot;Off&quot;"/>
    <numFmt numFmtId="189" formatCode="[$€-2]\ #,##0.00_);[Red]\([$€-2]\ #,##0.00\)"/>
    <numFmt numFmtId="190" formatCode="0.0_ "/>
    <numFmt numFmtId="191" formatCode="0.0_);[Red]\(0.0\)"/>
    <numFmt numFmtId="192" formatCode="0.00_);[Red]\(0.00\)"/>
    <numFmt numFmtId="193" formatCode="0_ "/>
    <numFmt numFmtId="194" formatCode="0.000_ "/>
    <numFmt numFmtId="195" formatCode="0.000_);[Red]\(0.000\)"/>
    <numFmt numFmtId="196" formatCode="h:mm:ss;@"/>
  </numFmts>
  <fonts count="11">
    <font>
      <sz val="10"/>
      <name val="ＭＳ Ｐゴシック"/>
      <family val="3"/>
    </font>
    <font>
      <sz val="6"/>
      <name val="ＭＳ Ｐゴシック"/>
      <family val="3"/>
    </font>
    <font>
      <u val="single"/>
      <sz val="11.8"/>
      <color indexed="12"/>
      <name val="ＭＳ Ｐゴシック"/>
      <family val="3"/>
    </font>
    <font>
      <u val="single"/>
      <sz val="11.8"/>
      <color indexed="36"/>
      <name val="ＭＳ Ｐゴシック"/>
      <family val="3"/>
    </font>
    <font>
      <sz val="10"/>
      <color indexed="9"/>
      <name val="ＭＳ Ｐゴシック"/>
      <family val="3"/>
    </font>
    <font>
      <sz val="11"/>
      <name val="ＭＳ Ｐゴシック"/>
      <family val="3"/>
    </font>
    <font>
      <b/>
      <sz val="10"/>
      <name val="ＭＳ Ｐゴシック"/>
      <family val="3"/>
    </font>
    <font>
      <b/>
      <sz val="9"/>
      <name val="ＭＳ Ｐゴシック"/>
      <family val="3"/>
    </font>
    <font>
      <sz val="9"/>
      <name val="ＭＳ Ｐゴシック"/>
      <family val="3"/>
    </font>
    <font>
      <sz val="12"/>
      <name val="Times New Roman"/>
      <family val="1"/>
    </font>
    <font>
      <b/>
      <sz val="8"/>
      <name val="ＭＳ Ｐゴシック"/>
      <family val="2"/>
    </font>
  </fonts>
  <fills count="9">
    <fill>
      <patternFill/>
    </fill>
    <fill>
      <patternFill patternType="gray125"/>
    </fill>
    <fill>
      <patternFill patternType="solid">
        <fgColor indexed="45"/>
        <bgColor indexed="64"/>
      </patternFill>
    </fill>
    <fill>
      <patternFill patternType="solid">
        <fgColor indexed="13"/>
        <bgColor indexed="64"/>
      </patternFill>
    </fill>
    <fill>
      <patternFill patternType="solid">
        <fgColor indexed="11"/>
        <bgColor indexed="64"/>
      </patternFill>
    </fill>
    <fill>
      <patternFill patternType="solid">
        <fgColor indexed="10"/>
        <bgColor indexed="64"/>
      </patternFill>
    </fill>
    <fill>
      <patternFill patternType="solid">
        <fgColor indexed="47"/>
        <bgColor indexed="64"/>
      </patternFill>
    </fill>
    <fill>
      <patternFill patternType="solid">
        <fgColor indexed="15"/>
        <bgColor indexed="64"/>
      </patternFill>
    </fill>
    <fill>
      <patternFill patternType="solid">
        <fgColor indexed="42"/>
        <bgColor indexed="64"/>
      </patternFill>
    </fill>
  </fills>
  <borders count="15">
    <border>
      <left/>
      <right/>
      <top/>
      <bottom/>
      <diagonal/>
    </border>
    <border>
      <left style="thin"/>
      <right style="thin"/>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style="thin"/>
      <right>
        <color indexed="63"/>
      </right>
      <top>
        <color indexed="63"/>
      </top>
      <bottom style="thin"/>
    </border>
    <border>
      <left style="thin"/>
      <right style="thin"/>
      <top>
        <color indexed="63"/>
      </top>
      <bottom style="thin"/>
    </border>
    <border>
      <left style="thin"/>
      <right>
        <color indexed="63"/>
      </right>
      <top style="thin"/>
      <bottom style="thin"/>
    </border>
    <border>
      <left style="thin"/>
      <right style="thin"/>
      <top>
        <color indexed="63"/>
      </top>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 fillId="0" borderId="0">
      <alignment/>
      <protection/>
    </xf>
    <xf numFmtId="0" fontId="3" fillId="0" borderId="0" applyNumberFormat="0" applyFill="0" applyBorder="0" applyAlignment="0" applyProtection="0"/>
  </cellStyleXfs>
  <cellXfs count="205">
    <xf numFmtId="0" fontId="0" fillId="0" borderId="0" xfId="0" applyAlignment="1">
      <alignment/>
    </xf>
    <xf numFmtId="0" fontId="0" fillId="0" borderId="1" xfId="0" applyFont="1" applyBorder="1" applyAlignment="1">
      <alignment horizontal="center"/>
    </xf>
    <xf numFmtId="0" fontId="0" fillId="0" borderId="0" xfId="0" applyFont="1" applyBorder="1" applyAlignment="1">
      <alignment horizontal="center"/>
    </xf>
    <xf numFmtId="0" fontId="0" fillId="0" borderId="1" xfId="0" applyFont="1" applyFill="1" applyBorder="1" applyAlignment="1">
      <alignment/>
    </xf>
    <xf numFmtId="180" fontId="0" fillId="0" borderId="0" xfId="0" applyNumberFormat="1" applyFont="1" applyBorder="1" applyAlignment="1">
      <alignment horizontal="center"/>
    </xf>
    <xf numFmtId="0" fontId="0" fillId="0" borderId="0" xfId="0" applyFont="1" applyBorder="1" applyAlignment="1">
      <alignment/>
    </xf>
    <xf numFmtId="0" fontId="0" fillId="0" borderId="0" xfId="0" applyFont="1" applyBorder="1" applyAlignment="1">
      <alignment horizontal="center"/>
    </xf>
    <xf numFmtId="0" fontId="0" fillId="0" borderId="0" xfId="0" applyFont="1" applyBorder="1" applyAlignment="1" applyProtection="1">
      <alignment/>
      <protection locked="0"/>
    </xf>
    <xf numFmtId="0" fontId="0" fillId="0" borderId="0" xfId="0" applyFont="1"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xf>
    <xf numFmtId="180" fontId="0" fillId="0" borderId="0" xfId="0" applyNumberFormat="1" applyFont="1" applyFill="1" applyBorder="1" applyAlignment="1">
      <alignment horizontal="center"/>
    </xf>
    <xf numFmtId="0" fontId="0" fillId="0" borderId="0" xfId="0" applyFont="1" applyFill="1" applyBorder="1" applyAlignment="1">
      <alignment horizontal="center"/>
    </xf>
    <xf numFmtId="180" fontId="0" fillId="0" borderId="0" xfId="0" applyNumberFormat="1" applyFont="1" applyFill="1" applyBorder="1" applyAlignment="1">
      <alignment horizontal="center"/>
    </xf>
    <xf numFmtId="0" fontId="0" fillId="0" borderId="1" xfId="0" applyFont="1" applyBorder="1" applyAlignment="1">
      <alignment/>
    </xf>
    <xf numFmtId="0" fontId="4" fillId="0" borderId="1" xfId="0" applyFont="1" applyBorder="1" applyAlignment="1" applyProtection="1">
      <alignment/>
      <protection/>
    </xf>
    <xf numFmtId="0" fontId="0" fillId="0" borderId="1" xfId="0" applyFont="1" applyFill="1" applyBorder="1" applyAlignment="1">
      <alignment horizontal="center" vertical="center"/>
    </xf>
    <xf numFmtId="180" fontId="0" fillId="0" borderId="1" xfId="0" applyNumberFormat="1" applyFont="1" applyBorder="1" applyAlignment="1">
      <alignment horizontal="center"/>
    </xf>
    <xf numFmtId="0" fontId="0" fillId="0" borderId="1" xfId="0" applyFont="1" applyFill="1" applyBorder="1" applyAlignment="1">
      <alignment horizontal="center"/>
    </xf>
    <xf numFmtId="0" fontId="0" fillId="0" borderId="1" xfId="0" applyFont="1" applyFill="1" applyBorder="1" applyAlignment="1">
      <alignment vertical="center"/>
    </xf>
    <xf numFmtId="21" fontId="0" fillId="0" borderId="1" xfId="0" applyNumberFormat="1" applyFont="1" applyBorder="1" applyAlignment="1">
      <alignment horizontal="center"/>
    </xf>
    <xf numFmtId="0" fontId="0" fillId="0" borderId="2" xfId="0" applyFont="1" applyBorder="1" applyAlignment="1">
      <alignment horizontal="center"/>
    </xf>
    <xf numFmtId="180" fontId="0" fillId="0" borderId="3" xfId="0" applyNumberFormat="1" applyFont="1" applyFill="1" applyBorder="1" applyAlignment="1">
      <alignment horizontal="center"/>
    </xf>
    <xf numFmtId="180" fontId="0" fillId="0" borderId="4" xfId="0" applyNumberFormat="1" applyFont="1" applyFill="1" applyBorder="1" applyAlignment="1">
      <alignment horizontal="center"/>
    </xf>
    <xf numFmtId="0" fontId="0" fillId="0" borderId="5" xfId="0" applyFont="1" applyBorder="1" applyAlignment="1">
      <alignment horizontal="center"/>
    </xf>
    <xf numFmtId="180" fontId="0" fillId="0" borderId="6" xfId="0" applyNumberFormat="1" applyFont="1" applyFill="1" applyBorder="1" applyAlignment="1">
      <alignment horizontal="center"/>
    </xf>
    <xf numFmtId="0" fontId="0" fillId="0" borderId="2" xfId="0" applyFont="1" applyBorder="1" applyAlignment="1" applyProtection="1">
      <alignment/>
      <protection locked="0"/>
    </xf>
    <xf numFmtId="0" fontId="0" fillId="0" borderId="3" xfId="0" applyFont="1" applyFill="1" applyBorder="1" applyAlignment="1">
      <alignment horizontal="center"/>
    </xf>
    <xf numFmtId="0" fontId="0" fillId="0" borderId="4" xfId="0" applyFont="1" applyFill="1" applyBorder="1" applyAlignment="1">
      <alignment horizontal="center"/>
    </xf>
    <xf numFmtId="0" fontId="0" fillId="0" borderId="6" xfId="0" applyFont="1" applyFill="1" applyBorder="1" applyAlignment="1">
      <alignment horizontal="center"/>
    </xf>
    <xf numFmtId="0" fontId="0" fillId="0" borderId="7" xfId="0" applyFont="1" applyBorder="1" applyAlignment="1">
      <alignment horizontal="center"/>
    </xf>
    <xf numFmtId="0" fontId="4" fillId="0" borderId="5" xfId="0" applyFont="1" applyBorder="1" applyAlignment="1" applyProtection="1">
      <alignment horizontal="center"/>
      <protection/>
    </xf>
    <xf numFmtId="0" fontId="0" fillId="0" borderId="8" xfId="0" applyFont="1" applyBorder="1" applyAlignment="1">
      <alignment horizontal="center"/>
    </xf>
    <xf numFmtId="0" fontId="0" fillId="0" borderId="9" xfId="0" applyFont="1" applyFill="1" applyBorder="1" applyAlignment="1">
      <alignment horizontal="center"/>
    </xf>
    <xf numFmtId="180" fontId="0" fillId="0" borderId="9" xfId="0" applyNumberFormat="1" applyFont="1" applyFill="1" applyBorder="1" applyAlignment="1">
      <alignment horizontal="center"/>
    </xf>
    <xf numFmtId="180" fontId="0" fillId="0" borderId="1" xfId="0" applyNumberFormat="1" applyFont="1" applyFill="1" applyBorder="1" applyAlignment="1">
      <alignment horizontal="center"/>
    </xf>
    <xf numFmtId="0" fontId="0" fillId="0" borderId="8" xfId="0" applyFont="1" applyFill="1" applyBorder="1" applyAlignment="1" applyProtection="1">
      <alignment horizontal="left"/>
      <protection locked="0"/>
    </xf>
    <xf numFmtId="0" fontId="0" fillId="0" borderId="0" xfId="0" applyFont="1" applyFill="1" applyBorder="1" applyAlignment="1">
      <alignment/>
    </xf>
    <xf numFmtId="0" fontId="0" fillId="0" borderId="0" xfId="0" applyFont="1" applyFill="1" applyBorder="1" applyAlignment="1">
      <alignment/>
    </xf>
    <xf numFmtId="0" fontId="0" fillId="0" borderId="10" xfId="0" applyFont="1" applyFill="1" applyBorder="1" applyAlignment="1">
      <alignment horizontal="center"/>
    </xf>
    <xf numFmtId="0" fontId="0" fillId="0" borderId="2" xfId="0" applyFont="1" applyFill="1" applyBorder="1" applyAlignment="1">
      <alignment/>
    </xf>
    <xf numFmtId="0" fontId="0" fillId="0" borderId="2" xfId="0" applyFont="1" applyFill="1" applyBorder="1" applyAlignment="1" applyProtection="1">
      <alignment horizontal="center"/>
      <protection locked="0"/>
    </xf>
    <xf numFmtId="0" fontId="0" fillId="0" borderId="7" xfId="0" applyFont="1" applyFill="1" applyBorder="1" applyAlignment="1">
      <alignment horizontal="center"/>
    </xf>
    <xf numFmtId="0" fontId="0" fillId="0" borderId="0" xfId="0" applyFont="1" applyFill="1" applyBorder="1" applyAlignment="1" applyProtection="1">
      <alignment horizontal="center"/>
      <protection locked="0"/>
    </xf>
    <xf numFmtId="0" fontId="0" fillId="0" borderId="11" xfId="0" applyFont="1" applyFill="1" applyBorder="1" applyAlignment="1">
      <alignment horizontal="center"/>
    </xf>
    <xf numFmtId="0" fontId="0" fillId="0" borderId="5" xfId="0" applyFont="1" applyFill="1" applyBorder="1" applyAlignment="1">
      <alignment/>
    </xf>
    <xf numFmtId="0" fontId="4" fillId="0" borderId="5" xfId="0" applyFont="1" applyFill="1" applyBorder="1" applyAlignment="1" applyProtection="1">
      <alignment horizontal="center"/>
      <protection/>
    </xf>
    <xf numFmtId="0" fontId="4" fillId="0" borderId="1" xfId="0" applyFont="1" applyFill="1" applyBorder="1" applyAlignment="1" applyProtection="1">
      <alignment horizontal="center"/>
      <protection/>
    </xf>
    <xf numFmtId="180" fontId="0" fillId="0" borderId="1" xfId="0" applyNumberFormat="1" applyFont="1" applyFill="1" applyBorder="1" applyAlignment="1" applyProtection="1">
      <alignment horizontal="center"/>
      <protection locked="0"/>
    </xf>
    <xf numFmtId="0" fontId="0" fillId="0" borderId="0" xfId="0" applyFill="1" applyBorder="1" applyAlignment="1">
      <alignment/>
    </xf>
    <xf numFmtId="0" fontId="0" fillId="0" borderId="0" xfId="0" applyFont="1" applyFill="1" applyBorder="1" applyAlignment="1">
      <alignment horizontal="left"/>
    </xf>
    <xf numFmtId="0" fontId="0" fillId="0" borderId="1" xfId="0" applyFill="1" applyBorder="1" applyAlignment="1">
      <alignment/>
    </xf>
    <xf numFmtId="190" fontId="0" fillId="0" borderId="0" xfId="0" applyNumberFormat="1" applyFont="1" applyFill="1" applyBorder="1" applyAlignment="1">
      <alignment horizontal="right"/>
    </xf>
    <xf numFmtId="0" fontId="0" fillId="0" borderId="1" xfId="0" applyFill="1" applyBorder="1" applyAlignment="1">
      <alignment/>
    </xf>
    <xf numFmtId="0" fontId="0" fillId="0" borderId="5" xfId="0" applyFont="1" applyFill="1" applyBorder="1" applyAlignment="1">
      <alignment horizontal="center"/>
    </xf>
    <xf numFmtId="0" fontId="0" fillId="0" borderId="1" xfId="0" applyFont="1" applyBorder="1" applyAlignment="1">
      <alignment vertical="center"/>
    </xf>
    <xf numFmtId="0" fontId="0" fillId="0" borderId="1" xfId="0" applyFont="1" applyFill="1" applyBorder="1" applyAlignment="1">
      <alignment/>
    </xf>
    <xf numFmtId="0" fontId="0" fillId="0" borderId="1" xfId="0" applyFont="1" applyBorder="1" applyAlignment="1">
      <alignment/>
    </xf>
    <xf numFmtId="0" fontId="0" fillId="0" borderId="1" xfId="0" applyFont="1" applyBorder="1" applyAlignment="1">
      <alignment/>
    </xf>
    <xf numFmtId="184" fontId="0" fillId="0" borderId="0" xfId="0" applyNumberFormat="1" applyFont="1" applyFill="1" applyBorder="1" applyAlignment="1">
      <alignment horizontal="center"/>
    </xf>
    <xf numFmtId="0" fontId="0" fillId="0" borderId="12" xfId="0" applyFont="1" applyBorder="1" applyAlignment="1">
      <alignment horizontal="center"/>
    </xf>
    <xf numFmtId="0" fontId="0" fillId="0" borderId="12" xfId="0" applyFont="1" applyFill="1" applyBorder="1" applyAlignment="1">
      <alignment horizontal="center" vertical="center"/>
    </xf>
    <xf numFmtId="0" fontId="0" fillId="0" borderId="12" xfId="0" applyFont="1" applyFill="1" applyBorder="1" applyAlignment="1">
      <alignment horizontal="center"/>
    </xf>
    <xf numFmtId="0" fontId="0" fillId="2" borderId="0" xfId="0" applyFont="1" applyFill="1" applyBorder="1" applyAlignment="1">
      <alignment horizontal="center"/>
    </xf>
    <xf numFmtId="0" fontId="0" fillId="0" borderId="3" xfId="0" applyFont="1" applyFill="1" applyBorder="1" applyAlignment="1" applyProtection="1">
      <alignment horizontal="center"/>
      <protection locked="0"/>
    </xf>
    <xf numFmtId="0" fontId="0" fillId="0" borderId="4" xfId="0" applyFont="1" applyFill="1" applyBorder="1" applyAlignment="1" applyProtection="1">
      <alignment horizontal="center"/>
      <protection locked="0"/>
    </xf>
    <xf numFmtId="0" fontId="0" fillId="3" borderId="0" xfId="0" applyFont="1" applyFill="1" applyBorder="1" applyAlignment="1">
      <alignment/>
    </xf>
    <xf numFmtId="0" fontId="0" fillId="2" borderId="10" xfId="0" applyFont="1" applyFill="1" applyBorder="1" applyAlignment="1">
      <alignment horizontal="left"/>
    </xf>
    <xf numFmtId="0" fontId="0" fillId="2" borderId="2" xfId="0" applyFont="1" applyFill="1" applyBorder="1" applyAlignment="1">
      <alignment/>
    </xf>
    <xf numFmtId="0" fontId="0" fillId="2" borderId="2" xfId="0" applyFont="1" applyFill="1" applyBorder="1" applyAlignment="1" applyProtection="1">
      <alignment/>
      <protection locked="0"/>
    </xf>
    <xf numFmtId="0" fontId="0" fillId="0" borderId="1" xfId="0" applyBorder="1" applyAlignment="1">
      <alignment/>
    </xf>
    <xf numFmtId="0" fontId="0" fillId="0" borderId="1" xfId="0" applyBorder="1" applyAlignment="1">
      <alignment horizontal="center"/>
    </xf>
    <xf numFmtId="190" fontId="0" fillId="0" borderId="0" xfId="0" applyNumberFormat="1" applyFont="1" applyFill="1" applyBorder="1" applyAlignment="1">
      <alignment horizontal="left"/>
    </xf>
    <xf numFmtId="0" fontId="0" fillId="0" borderId="2" xfId="0" applyFont="1" applyFill="1" applyBorder="1" applyAlignment="1" applyProtection="1">
      <alignment/>
      <protection locked="0"/>
    </xf>
    <xf numFmtId="0" fontId="0" fillId="0" borderId="2" xfId="0" applyFont="1" applyFill="1" applyBorder="1" applyAlignment="1">
      <alignment horizontal="center"/>
    </xf>
    <xf numFmtId="180" fontId="0" fillId="0" borderId="10" xfId="0" applyNumberFormat="1" applyFont="1" applyFill="1" applyBorder="1" applyAlignment="1" applyProtection="1">
      <alignment horizontal="center"/>
      <protection locked="0"/>
    </xf>
    <xf numFmtId="0" fontId="0" fillId="0" borderId="2" xfId="0" applyFont="1" applyFill="1" applyBorder="1" applyAlignment="1" applyProtection="1">
      <alignment horizontal="left"/>
      <protection locked="0"/>
    </xf>
    <xf numFmtId="0" fontId="0" fillId="0" borderId="0" xfId="0" applyFont="1" applyFill="1" applyBorder="1" applyAlignment="1" applyProtection="1">
      <alignment/>
      <protection locked="0"/>
    </xf>
    <xf numFmtId="180" fontId="0" fillId="0" borderId="7" xfId="0" applyNumberFormat="1" applyFont="1" applyFill="1" applyBorder="1" applyAlignment="1" applyProtection="1">
      <alignment horizontal="center"/>
      <protection locked="0"/>
    </xf>
    <xf numFmtId="0" fontId="0" fillId="0" borderId="0" xfId="0" applyFont="1" applyFill="1" applyBorder="1" applyAlignment="1" applyProtection="1">
      <alignment horizontal="left"/>
      <protection locked="0"/>
    </xf>
    <xf numFmtId="0" fontId="0" fillId="0" borderId="8" xfId="0" applyFont="1" applyFill="1" applyBorder="1" applyAlignment="1">
      <alignment horizontal="center"/>
    </xf>
    <xf numFmtId="180" fontId="0" fillId="0" borderId="13" xfId="0" applyNumberFormat="1" applyFont="1" applyFill="1" applyBorder="1" applyAlignment="1" applyProtection="1">
      <alignment horizontal="center"/>
      <protection locked="0"/>
    </xf>
    <xf numFmtId="0" fontId="0" fillId="0" borderId="8" xfId="0" applyFont="1" applyFill="1" applyBorder="1" applyAlignment="1" applyProtection="1">
      <alignment horizontal="center"/>
      <protection locked="0"/>
    </xf>
    <xf numFmtId="0" fontId="0" fillId="0" borderId="13" xfId="0" applyFont="1" applyFill="1" applyBorder="1" applyAlignment="1">
      <alignment horizontal="center"/>
    </xf>
    <xf numFmtId="180" fontId="0" fillId="0" borderId="7" xfId="0" applyNumberFormat="1" applyFont="1" applyFill="1" applyBorder="1" applyAlignment="1">
      <alignment horizontal="center"/>
    </xf>
    <xf numFmtId="191" fontId="0" fillId="0" borderId="4" xfId="0" applyNumberFormat="1" applyFont="1" applyFill="1" applyBorder="1" applyAlignment="1">
      <alignment horizontal="center"/>
    </xf>
    <xf numFmtId="180" fontId="0" fillId="0" borderId="13" xfId="0" applyNumberFormat="1" applyFont="1" applyFill="1" applyBorder="1" applyAlignment="1">
      <alignment horizontal="center"/>
    </xf>
    <xf numFmtId="0" fontId="0" fillId="0" borderId="1" xfId="0" applyFill="1" applyBorder="1" applyAlignment="1" applyProtection="1">
      <alignment horizontal="center"/>
      <protection locked="0"/>
    </xf>
    <xf numFmtId="0" fontId="0" fillId="0" borderId="5" xfId="0" applyFont="1" applyFill="1" applyBorder="1" applyAlignment="1">
      <alignment horizontal="center"/>
    </xf>
    <xf numFmtId="180" fontId="0" fillId="0" borderId="11" xfId="0" applyNumberFormat="1" applyFont="1" applyFill="1" applyBorder="1" applyAlignment="1">
      <alignment horizontal="center"/>
    </xf>
    <xf numFmtId="21" fontId="0" fillId="0" borderId="1" xfId="0" applyNumberFormat="1" applyFont="1" applyFill="1" applyBorder="1" applyAlignment="1">
      <alignment horizontal="center"/>
    </xf>
    <xf numFmtId="21" fontId="0" fillId="0" borderId="1" xfId="0" applyNumberFormat="1" applyFont="1" applyFill="1" applyBorder="1" applyAlignment="1">
      <alignment horizontal="center"/>
    </xf>
    <xf numFmtId="0" fontId="0" fillId="0" borderId="0" xfId="0" applyFont="1" applyFill="1" applyBorder="1" applyAlignment="1">
      <alignment vertical="center"/>
    </xf>
    <xf numFmtId="0" fontId="0" fillId="0" borderId="3" xfId="0" applyFont="1" applyFill="1" applyBorder="1" applyAlignment="1" applyProtection="1">
      <alignment horizontal="left"/>
      <protection locked="0"/>
    </xf>
    <xf numFmtId="0" fontId="0" fillId="0" borderId="4" xfId="0" applyFont="1" applyFill="1" applyBorder="1" applyAlignment="1" applyProtection="1">
      <alignment horizontal="left"/>
      <protection locked="0"/>
    </xf>
    <xf numFmtId="0" fontId="0" fillId="0" borderId="4" xfId="0" applyFont="1" applyFill="1" applyBorder="1" applyAlignment="1">
      <alignment horizontal="left"/>
    </xf>
    <xf numFmtId="0" fontId="0" fillId="0" borderId="6" xfId="0" applyFont="1" applyFill="1" applyBorder="1" applyAlignment="1">
      <alignment horizontal="left"/>
    </xf>
    <xf numFmtId="0" fontId="0" fillId="0" borderId="0" xfId="0" applyFont="1" applyFill="1" applyBorder="1" applyAlignment="1">
      <alignment horizontal="left"/>
    </xf>
    <xf numFmtId="0" fontId="0" fillId="2" borderId="7" xfId="0" applyFont="1" applyFill="1" applyBorder="1" applyAlignment="1">
      <alignment horizontal="left"/>
    </xf>
    <xf numFmtId="0" fontId="0" fillId="2" borderId="0" xfId="0" applyFont="1" applyFill="1" applyBorder="1" applyAlignment="1" applyProtection="1">
      <alignment/>
      <protection locked="0"/>
    </xf>
    <xf numFmtId="0" fontId="0" fillId="0" borderId="1" xfId="0" applyFill="1" applyBorder="1" applyAlignment="1">
      <alignment horizontal="center"/>
    </xf>
    <xf numFmtId="0" fontId="0" fillId="0" borderId="1" xfId="0" applyFill="1" applyBorder="1" applyAlignment="1">
      <alignment horizontal="left"/>
    </xf>
    <xf numFmtId="196" fontId="0" fillId="0" borderId="1" xfId="0" applyNumberFormat="1" applyFill="1" applyBorder="1" applyAlignment="1">
      <alignment/>
    </xf>
    <xf numFmtId="0" fontId="0" fillId="0" borderId="0" xfId="0" applyFont="1" applyBorder="1" applyAlignment="1">
      <alignment horizontal="left"/>
    </xf>
    <xf numFmtId="0" fontId="0" fillId="2" borderId="0" xfId="0" applyFont="1" applyFill="1" applyBorder="1" applyAlignment="1">
      <alignment horizontal="left"/>
    </xf>
    <xf numFmtId="0" fontId="0" fillId="2" borderId="0" xfId="0" applyFont="1" applyFill="1" applyBorder="1" applyAlignment="1">
      <alignment horizontal="left"/>
    </xf>
    <xf numFmtId="0" fontId="0" fillId="2" borderId="0" xfId="0" applyFont="1" applyFill="1" applyBorder="1" applyAlignment="1">
      <alignment horizontal="center"/>
    </xf>
    <xf numFmtId="0" fontId="0" fillId="0" borderId="11" xfId="0" applyFont="1" applyBorder="1" applyAlignment="1">
      <alignment horizontal="center"/>
    </xf>
    <xf numFmtId="0" fontId="0" fillId="0" borderId="5" xfId="0" applyFont="1" applyFill="1" applyBorder="1" applyAlignment="1">
      <alignment/>
    </xf>
    <xf numFmtId="0" fontId="0" fillId="0" borderId="1" xfId="0" applyFont="1" applyBorder="1" applyAlignment="1">
      <alignment horizontal="center"/>
    </xf>
    <xf numFmtId="0" fontId="0" fillId="0" borderId="1" xfId="0" applyFont="1" applyFill="1" applyBorder="1" applyAlignment="1">
      <alignment/>
    </xf>
    <xf numFmtId="0" fontId="0" fillId="0" borderId="1" xfId="0" applyFont="1" applyFill="1" applyBorder="1" applyAlignment="1">
      <alignment horizontal="center"/>
    </xf>
    <xf numFmtId="0" fontId="0" fillId="0" borderId="12" xfId="0" applyFont="1" applyBorder="1" applyAlignment="1">
      <alignment horizontal="center"/>
    </xf>
    <xf numFmtId="0" fontId="0" fillId="0" borderId="12" xfId="0" applyFont="1" applyFill="1" applyBorder="1" applyAlignment="1">
      <alignment horizontal="center" vertical="center"/>
    </xf>
    <xf numFmtId="0" fontId="0" fillId="0" borderId="12" xfId="0" applyFont="1" applyFill="1" applyBorder="1" applyAlignment="1">
      <alignment horizontal="center"/>
    </xf>
    <xf numFmtId="0" fontId="0" fillId="0" borderId="1" xfId="0" applyFont="1" applyFill="1" applyBorder="1" applyAlignment="1">
      <alignment vertical="center"/>
    </xf>
    <xf numFmtId="0" fontId="0" fillId="3" borderId="1" xfId="0" applyFont="1" applyFill="1" applyBorder="1" applyAlignment="1">
      <alignment horizontal="center"/>
    </xf>
    <xf numFmtId="0" fontId="0" fillId="0" borderId="1" xfId="0" applyFont="1" applyFill="1" applyBorder="1" applyAlignment="1" applyProtection="1">
      <alignment/>
      <protection locked="0"/>
    </xf>
    <xf numFmtId="0" fontId="0" fillId="0" borderId="14" xfId="0" applyFont="1" applyFill="1" applyBorder="1" applyAlignment="1">
      <alignment/>
    </xf>
    <xf numFmtId="0" fontId="0" fillId="0" borderId="1" xfId="0" applyFont="1" applyFill="1" applyBorder="1" applyAlignment="1">
      <alignment horizontal="center" vertical="center"/>
    </xf>
    <xf numFmtId="0" fontId="0" fillId="0" borderId="1" xfId="0" applyFont="1" applyFill="1" applyBorder="1" applyAlignment="1" applyProtection="1">
      <alignment/>
      <protection/>
    </xf>
    <xf numFmtId="184" fontId="0" fillId="0" borderId="3" xfId="0" applyNumberFormat="1" applyFont="1" applyFill="1" applyBorder="1" applyAlignment="1" applyProtection="1">
      <alignment horizontal="center"/>
      <protection locked="0"/>
    </xf>
    <xf numFmtId="184" fontId="0" fillId="0" borderId="4" xfId="0" applyNumberFormat="1" applyFont="1" applyFill="1" applyBorder="1" applyAlignment="1" applyProtection="1">
      <alignment horizontal="center"/>
      <protection locked="0"/>
    </xf>
    <xf numFmtId="184" fontId="0" fillId="0" borderId="5" xfId="0" applyNumberFormat="1" applyFont="1" applyFill="1" applyBorder="1" applyAlignment="1">
      <alignment horizontal="center"/>
    </xf>
    <xf numFmtId="0" fontId="0" fillId="2" borderId="0" xfId="0" applyFont="1" applyFill="1" applyBorder="1" applyAlignment="1">
      <alignment/>
    </xf>
    <xf numFmtId="0" fontId="0" fillId="0" borderId="0" xfId="0" applyFont="1" applyBorder="1" applyAlignment="1">
      <alignment horizontal="left"/>
    </xf>
    <xf numFmtId="0" fontId="0" fillId="0" borderId="1" xfId="0" applyFont="1" applyFill="1" applyBorder="1" applyAlignment="1">
      <alignment/>
    </xf>
    <xf numFmtId="0" fontId="0" fillId="0" borderId="1" xfId="0" applyFont="1" applyFill="1" applyBorder="1" applyAlignment="1" applyProtection="1">
      <alignment horizontal="center"/>
      <protection/>
    </xf>
    <xf numFmtId="0" fontId="0" fillId="0" borderId="0" xfId="0" applyBorder="1" applyAlignment="1">
      <alignment/>
    </xf>
    <xf numFmtId="0" fontId="0" fillId="2" borderId="0" xfId="0" applyFill="1" applyBorder="1" applyAlignment="1">
      <alignment/>
    </xf>
    <xf numFmtId="0" fontId="0" fillId="4" borderId="0" xfId="0" applyFont="1" applyFill="1" applyBorder="1" applyAlignment="1">
      <alignment horizontal="center"/>
    </xf>
    <xf numFmtId="0" fontId="0" fillId="4" borderId="7" xfId="0" applyFont="1" applyFill="1" applyBorder="1" applyAlignment="1">
      <alignment horizontal="center"/>
    </xf>
    <xf numFmtId="191" fontId="0" fillId="4" borderId="4" xfId="0" applyNumberFormat="1" applyFont="1" applyFill="1" applyBorder="1" applyAlignment="1">
      <alignment horizontal="center"/>
    </xf>
    <xf numFmtId="0" fontId="0" fillId="4" borderId="1" xfId="0" applyFill="1" applyBorder="1" applyAlignment="1" applyProtection="1">
      <alignment horizontal="center"/>
      <protection locked="0"/>
    </xf>
    <xf numFmtId="21" fontId="0" fillId="4" borderId="1" xfId="0" applyNumberFormat="1" applyFont="1" applyFill="1" applyBorder="1" applyAlignment="1">
      <alignment horizontal="center"/>
    </xf>
    <xf numFmtId="0" fontId="0" fillId="0" borderId="0" xfId="0" applyAlignment="1">
      <alignment/>
    </xf>
    <xf numFmtId="0" fontId="0" fillId="2" borderId="0" xfId="0" applyFont="1" applyFill="1" applyBorder="1" applyAlignment="1">
      <alignment/>
    </xf>
    <xf numFmtId="0" fontId="0" fillId="0" borderId="2" xfId="0" applyFont="1" applyBorder="1" applyAlignment="1">
      <alignment/>
    </xf>
    <xf numFmtId="0" fontId="0" fillId="0" borderId="7" xfId="0" applyFont="1" applyBorder="1" applyAlignment="1">
      <alignment/>
    </xf>
    <xf numFmtId="0" fontId="0" fillId="0" borderId="5" xfId="0" applyFont="1" applyBorder="1" applyAlignment="1">
      <alignment/>
    </xf>
    <xf numFmtId="0" fontId="0" fillId="0" borderId="10" xfId="0" applyFont="1" applyBorder="1" applyAlignment="1">
      <alignment horizontal="center"/>
    </xf>
    <xf numFmtId="0" fontId="0" fillId="0" borderId="11" xfId="0" applyFont="1" applyFill="1" applyBorder="1" applyAlignment="1">
      <alignment horizontal="center"/>
    </xf>
    <xf numFmtId="0" fontId="0" fillId="4" borderId="2" xfId="0" applyFont="1" applyFill="1" applyBorder="1" applyAlignment="1" applyProtection="1">
      <alignment horizontal="left"/>
      <protection locked="0"/>
    </xf>
    <xf numFmtId="0" fontId="4" fillId="0" borderId="1" xfId="0" applyFont="1" applyFill="1" applyBorder="1" applyAlignment="1" applyProtection="1">
      <alignment/>
      <protection/>
    </xf>
    <xf numFmtId="0" fontId="0" fillId="0" borderId="10" xfId="0" applyFont="1" applyFill="1" applyBorder="1" applyAlignment="1">
      <alignment/>
    </xf>
    <xf numFmtId="0" fontId="0" fillId="0" borderId="7" xfId="0" applyFont="1" applyFill="1" applyBorder="1" applyAlignment="1">
      <alignment/>
    </xf>
    <xf numFmtId="191" fontId="0" fillId="4" borderId="1" xfId="0" applyNumberFormat="1" applyFont="1" applyFill="1" applyBorder="1" applyAlignment="1">
      <alignment horizontal="center"/>
    </xf>
    <xf numFmtId="0" fontId="0" fillId="5" borderId="0" xfId="0" applyFont="1" applyFill="1" applyBorder="1" applyAlignment="1">
      <alignment horizontal="left"/>
    </xf>
    <xf numFmtId="0" fontId="0" fillId="5" borderId="0" xfId="0" applyFont="1" applyFill="1" applyBorder="1" applyAlignment="1">
      <alignment horizontal="center"/>
    </xf>
    <xf numFmtId="0" fontId="0" fillId="5" borderId="0" xfId="0" applyFont="1" applyFill="1" applyBorder="1" applyAlignment="1">
      <alignment/>
    </xf>
    <xf numFmtId="196" fontId="0" fillId="4" borderId="0" xfId="0" applyNumberFormat="1" applyFont="1" applyFill="1" applyBorder="1" applyAlignment="1">
      <alignment horizontal="center"/>
    </xf>
    <xf numFmtId="0" fontId="0" fillId="4" borderId="0" xfId="0" applyFont="1" applyFill="1" applyBorder="1" applyAlignment="1">
      <alignment horizontal="center" vertical="center"/>
    </xf>
    <xf numFmtId="195" fontId="0" fillId="0" borderId="0" xfId="0" applyNumberFormat="1" applyFont="1" applyFill="1" applyBorder="1" applyAlignment="1">
      <alignment horizontal="center"/>
    </xf>
    <xf numFmtId="195" fontId="0" fillId="0" borderId="0" xfId="0" applyNumberFormat="1" applyFont="1" applyBorder="1" applyAlignment="1">
      <alignment horizontal="center"/>
    </xf>
    <xf numFmtId="195" fontId="0" fillId="0" borderId="0" xfId="0" applyNumberFormat="1" applyFont="1" applyFill="1" applyBorder="1" applyAlignment="1" applyProtection="1">
      <alignment horizontal="center"/>
      <protection locked="0"/>
    </xf>
    <xf numFmtId="195" fontId="0" fillId="6" borderId="0" xfId="0" applyNumberFormat="1" applyFont="1" applyFill="1" applyBorder="1" applyAlignment="1">
      <alignment horizontal="center"/>
    </xf>
    <xf numFmtId="0" fontId="0" fillId="7" borderId="0" xfId="0" applyFont="1" applyFill="1" applyBorder="1" applyAlignment="1">
      <alignment horizontal="center"/>
    </xf>
    <xf numFmtId="195" fontId="0" fillId="4" borderId="6" xfId="0" applyNumberFormat="1" applyFont="1" applyFill="1" applyBorder="1" applyAlignment="1">
      <alignment horizontal="center"/>
    </xf>
    <xf numFmtId="195" fontId="0" fillId="0" borderId="0" xfId="0" applyNumberFormat="1" applyFont="1" applyBorder="1" applyAlignment="1">
      <alignment horizontal="left"/>
    </xf>
    <xf numFmtId="180" fontId="0" fillId="0" borderId="5" xfId="0" applyNumberFormat="1" applyFont="1" applyFill="1" applyBorder="1" applyAlignment="1">
      <alignment horizontal="center"/>
    </xf>
    <xf numFmtId="180" fontId="0" fillId="0" borderId="0" xfId="0" applyNumberFormat="1" applyFont="1" applyBorder="1" applyAlignment="1">
      <alignment horizontal="center"/>
    </xf>
    <xf numFmtId="0" fontId="0" fillId="0" borderId="14" xfId="0" applyFont="1" applyBorder="1" applyAlignment="1">
      <alignment horizontal="center"/>
    </xf>
    <xf numFmtId="0" fontId="0" fillId="0" borderId="14" xfId="0" applyFont="1" applyFill="1" applyBorder="1" applyAlignment="1">
      <alignment horizontal="center" vertical="center"/>
    </xf>
    <xf numFmtId="0" fontId="0" fillId="0" borderId="14" xfId="0" applyFont="1" applyFill="1" applyBorder="1" applyAlignment="1">
      <alignment horizontal="center"/>
    </xf>
    <xf numFmtId="195" fontId="0" fillId="4" borderId="1" xfId="0" applyNumberFormat="1" applyFont="1" applyFill="1" applyBorder="1" applyAlignment="1">
      <alignment horizontal="center"/>
    </xf>
    <xf numFmtId="195" fontId="0" fillId="6" borderId="1" xfId="0" applyNumberFormat="1" applyFont="1" applyFill="1" applyBorder="1" applyAlignment="1">
      <alignment horizontal="center"/>
    </xf>
    <xf numFmtId="49" fontId="0" fillId="0" borderId="1" xfId="0" applyNumberFormat="1" applyFont="1" applyFill="1" applyBorder="1" applyAlignment="1">
      <alignment vertical="center"/>
    </xf>
    <xf numFmtId="195" fontId="0" fillId="7" borderId="1" xfId="0" applyNumberFormat="1" applyFont="1" applyFill="1" applyBorder="1" applyAlignment="1">
      <alignment horizontal="center"/>
    </xf>
    <xf numFmtId="0" fontId="0" fillId="0" borderId="1" xfId="0" applyFont="1" applyFill="1" applyBorder="1" applyAlignment="1">
      <alignment horizontal="left"/>
    </xf>
    <xf numFmtId="0" fontId="0" fillId="0" borderId="1" xfId="21" applyFont="1" applyFill="1" applyBorder="1" applyAlignment="1">
      <alignment horizontal="left" vertical="center"/>
      <protection/>
    </xf>
    <xf numFmtId="0" fontId="0" fillId="0" borderId="1" xfId="21" applyFont="1" applyFill="1" applyBorder="1" applyAlignment="1">
      <alignment vertical="center"/>
      <protection/>
    </xf>
    <xf numFmtId="195" fontId="0" fillId="0" borderId="1" xfId="0" applyNumberFormat="1" applyFont="1" applyFill="1" applyBorder="1" applyAlignment="1">
      <alignment horizontal="center"/>
    </xf>
    <xf numFmtId="190" fontId="0" fillId="2" borderId="1" xfId="0" applyNumberFormat="1" applyFont="1" applyFill="1" applyBorder="1" applyAlignment="1">
      <alignment horizontal="center" vertical="center"/>
    </xf>
    <xf numFmtId="190" fontId="0" fillId="0" borderId="1" xfId="0" applyNumberFormat="1" applyFont="1" applyFill="1" applyBorder="1" applyAlignment="1">
      <alignment horizontal="center"/>
    </xf>
    <xf numFmtId="193" fontId="0" fillId="2" borderId="1" xfId="0" applyNumberFormat="1" applyFont="1" applyFill="1" applyBorder="1" applyAlignment="1">
      <alignment horizontal="center" vertical="center"/>
    </xf>
    <xf numFmtId="184" fontId="0" fillId="0" borderId="0" xfId="0" applyNumberFormat="1" applyFont="1" applyFill="1" applyBorder="1" applyAlignment="1" applyProtection="1">
      <alignment horizontal="center"/>
      <protection locked="0"/>
    </xf>
    <xf numFmtId="0" fontId="0" fillId="3" borderId="1" xfId="0" applyFont="1" applyFill="1" applyBorder="1" applyAlignment="1">
      <alignment horizontal="center" vertical="center"/>
    </xf>
    <xf numFmtId="0" fontId="0" fillId="6" borderId="1" xfId="0" applyFont="1" applyFill="1" applyBorder="1" applyAlignment="1" applyProtection="1">
      <alignment/>
      <protection locked="0"/>
    </xf>
    <xf numFmtId="0" fontId="0" fillId="6" borderId="1" xfId="0" applyFont="1" applyFill="1" applyBorder="1" applyAlignment="1">
      <alignment vertical="center"/>
    </xf>
    <xf numFmtId="0" fontId="0" fillId="6" borderId="1" xfId="0" applyFont="1" applyFill="1" applyBorder="1" applyAlignment="1">
      <alignment/>
    </xf>
    <xf numFmtId="0" fontId="0" fillId="6" borderId="1" xfId="0" applyFont="1" applyFill="1" applyBorder="1" applyAlignment="1" applyProtection="1">
      <alignment/>
      <protection/>
    </xf>
    <xf numFmtId="0" fontId="0" fillId="6" borderId="1" xfId="0" applyFont="1" applyFill="1" applyBorder="1" applyAlignment="1">
      <alignment/>
    </xf>
    <xf numFmtId="0" fontId="0" fillId="3" borderId="1" xfId="0" applyFont="1" applyFill="1" applyBorder="1" applyAlignment="1">
      <alignment vertical="center"/>
    </xf>
    <xf numFmtId="0" fontId="0" fillId="3" borderId="1" xfId="0" applyFont="1" applyFill="1" applyBorder="1" applyAlignment="1">
      <alignment/>
    </xf>
    <xf numFmtId="0" fontId="9" fillId="0" borderId="1" xfId="0" applyFont="1" applyFill="1" applyBorder="1" applyAlignment="1">
      <alignment horizontal="center" vertical="center"/>
    </xf>
    <xf numFmtId="196" fontId="9" fillId="8" borderId="1" xfId="0" applyNumberFormat="1" applyFont="1" applyFill="1" applyBorder="1" applyAlignment="1">
      <alignment/>
    </xf>
    <xf numFmtId="0" fontId="9" fillId="0" borderId="1" xfId="0" applyFont="1" applyFill="1" applyBorder="1" applyAlignment="1">
      <alignment horizontal="center"/>
    </xf>
    <xf numFmtId="0" fontId="9" fillId="0" borderId="1" xfId="0" applyFont="1" applyFill="1" applyBorder="1" applyAlignment="1" applyProtection="1">
      <alignment horizontal="center"/>
      <protection/>
    </xf>
    <xf numFmtId="190" fontId="9" fillId="0" borderId="1" xfId="0" applyNumberFormat="1" applyFont="1" applyFill="1" applyBorder="1" applyAlignment="1">
      <alignment horizontal="center"/>
    </xf>
    <xf numFmtId="193" fontId="9" fillId="2" borderId="1" xfId="0" applyNumberFormat="1" applyFont="1" applyFill="1" applyBorder="1" applyAlignment="1">
      <alignment horizontal="center" vertical="center"/>
    </xf>
    <xf numFmtId="0" fontId="0" fillId="0" borderId="12" xfId="0" applyFont="1" applyFill="1" applyBorder="1" applyAlignment="1">
      <alignment/>
    </xf>
    <xf numFmtId="0" fontId="0" fillId="3" borderId="1" xfId="0" applyFont="1" applyFill="1" applyBorder="1" applyAlignment="1">
      <alignment horizontal="left" vertical="center"/>
    </xf>
    <xf numFmtId="0" fontId="0" fillId="3" borderId="1" xfId="0" applyFont="1" applyFill="1" applyBorder="1" applyAlignment="1">
      <alignment horizontal="left"/>
    </xf>
    <xf numFmtId="195" fontId="0" fillId="6" borderId="5" xfId="0" applyNumberFormat="1" applyFont="1" applyFill="1" applyBorder="1" applyAlignment="1">
      <alignment horizontal="center"/>
    </xf>
    <xf numFmtId="194" fontId="0" fillId="0" borderId="1" xfId="0" applyNumberFormat="1" applyBorder="1" applyAlignment="1">
      <alignment horizontal="left"/>
    </xf>
    <xf numFmtId="0" fontId="0" fillId="4" borderId="1" xfId="0" applyFont="1" applyFill="1" applyBorder="1" applyAlignment="1">
      <alignment horizontal="center" vertical="center"/>
    </xf>
    <xf numFmtId="196" fontId="0" fillId="4" borderId="1" xfId="0" applyNumberFormat="1" applyFont="1" applyFill="1" applyBorder="1" applyAlignment="1">
      <alignment/>
    </xf>
    <xf numFmtId="0" fontId="0" fillId="4" borderId="1" xfId="0" applyFont="1" applyFill="1" applyBorder="1" applyAlignment="1">
      <alignment horizontal="center"/>
    </xf>
    <xf numFmtId="193" fontId="0" fillId="4" borderId="1" xfId="0" applyNumberFormat="1" applyFont="1" applyFill="1" applyBorder="1" applyAlignment="1">
      <alignment horizontal="center" vertical="center"/>
    </xf>
    <xf numFmtId="190" fontId="0" fillId="4" borderId="1" xfId="0" applyNumberFormat="1" applyFont="1" applyFill="1" applyBorder="1" applyAlignment="1">
      <alignment horizontal="center"/>
    </xf>
    <xf numFmtId="0" fontId="0" fillId="4" borderId="1" xfId="0" applyFont="1" applyFill="1" applyBorder="1" applyAlignment="1" applyProtection="1">
      <alignment horizontal="center"/>
      <protection/>
    </xf>
    <xf numFmtId="194" fontId="0" fillId="0" borderId="1" xfId="0" applyNumberFormat="1" applyFill="1" applyBorder="1" applyAlignment="1">
      <alignment horizontal="left"/>
    </xf>
    <xf numFmtId="0" fontId="0" fillId="0" borderId="0" xfId="0" applyFont="1" applyFill="1" applyBorder="1" applyAlignment="1">
      <alignment vertical="center" wrapText="1"/>
    </xf>
    <xf numFmtId="0" fontId="0" fillId="0" borderId="0" xfId="0" applyAlignment="1">
      <alignment vertical="center"/>
    </xf>
  </cellXfs>
  <cellStyles count="9">
    <cellStyle name="Normal" xfId="0"/>
    <cellStyle name="Percent" xfId="15"/>
    <cellStyle name="Hyperlink" xfId="16"/>
    <cellStyle name="Comma [0]" xfId="17"/>
    <cellStyle name="Comma" xfId="18"/>
    <cellStyle name="Currency [0]" xfId="19"/>
    <cellStyle name="Currency" xfId="20"/>
    <cellStyle name="標準_List 051101" xfId="21"/>
    <cellStyle name="Followed Hyperlink"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s>
</file>

<file path=xl/worksheets/sheet1.xml><?xml version="1.0" encoding="utf-8"?>
<worksheet xmlns="http://schemas.openxmlformats.org/spreadsheetml/2006/main" xmlns:r="http://schemas.openxmlformats.org/officeDocument/2006/relationships">
  <dimension ref="B2:H46"/>
  <sheetViews>
    <sheetView workbookViewId="0" topLeftCell="A1">
      <selection activeCell="R21" sqref="R21"/>
    </sheetView>
  </sheetViews>
  <sheetFormatPr defaultColWidth="9.140625" defaultRowHeight="12"/>
  <cols>
    <col min="1" max="1" width="4.28125" style="129" customWidth="1"/>
    <col min="2" max="2" width="4.7109375" style="129" customWidth="1"/>
    <col min="3" max="3" width="6.7109375" style="129" customWidth="1"/>
    <col min="4" max="16384" width="9.140625" style="129" customWidth="1"/>
  </cols>
  <sheetData>
    <row r="2" ht="12">
      <c r="B2" s="129" t="s">
        <v>295</v>
      </c>
    </row>
    <row r="3" s="50" customFormat="1" ht="12">
      <c r="C3" s="51" t="s">
        <v>296</v>
      </c>
    </row>
    <row r="4" s="50" customFormat="1" ht="12">
      <c r="C4" s="51" t="s">
        <v>277</v>
      </c>
    </row>
    <row r="5" s="50" customFormat="1" ht="12">
      <c r="C5" s="39" t="s">
        <v>1</v>
      </c>
    </row>
    <row r="6" s="50" customFormat="1" ht="12">
      <c r="C6" s="50" t="s">
        <v>297</v>
      </c>
    </row>
    <row r="7" s="50" customFormat="1" ht="12">
      <c r="C7" s="51" t="s">
        <v>0</v>
      </c>
    </row>
    <row r="9" ht="12">
      <c r="B9" s="129" t="s">
        <v>298</v>
      </c>
    </row>
    <row r="10" spans="3:4" ht="12">
      <c r="C10" s="131"/>
      <c r="D10" s="51" t="s">
        <v>278</v>
      </c>
    </row>
    <row r="11" spans="3:4" ht="12">
      <c r="C11" s="105" t="s">
        <v>0</v>
      </c>
      <c r="D11" s="107"/>
    </row>
    <row r="12" spans="3:8" ht="12">
      <c r="C12" s="6"/>
      <c r="D12" s="105" t="s">
        <v>289</v>
      </c>
      <c r="E12" s="130"/>
      <c r="F12" s="130"/>
      <c r="G12" s="130"/>
      <c r="H12" s="130"/>
    </row>
    <row r="13" spans="3:8" ht="12">
      <c r="C13" s="6"/>
      <c r="D13" s="105" t="s">
        <v>290</v>
      </c>
      <c r="E13" s="130"/>
      <c r="F13" s="130"/>
      <c r="G13" s="130"/>
      <c r="H13" s="130"/>
    </row>
    <row r="14" spans="3:4" ht="12">
      <c r="C14" s="5"/>
      <c r="D14" s="125" t="s">
        <v>299</v>
      </c>
    </row>
    <row r="15" spans="3:4" ht="12">
      <c r="C15" s="106" t="s">
        <v>291</v>
      </c>
      <c r="D15" s="107"/>
    </row>
    <row r="16" spans="3:4" ht="12">
      <c r="C16" s="125" t="s">
        <v>300</v>
      </c>
      <c r="D16" s="64"/>
    </row>
    <row r="17" spans="3:4" ht="12">
      <c r="C17" s="106" t="s">
        <v>292</v>
      </c>
      <c r="D17" s="64"/>
    </row>
    <row r="18" spans="3:4" ht="12">
      <c r="C18" s="148" t="s">
        <v>301</v>
      </c>
      <c r="D18" s="149"/>
    </row>
    <row r="19" spans="3:4" s="50" customFormat="1" ht="12">
      <c r="C19" s="51"/>
      <c r="D19" s="13"/>
    </row>
    <row r="20" ht="12">
      <c r="B20" s="129" t="s">
        <v>302</v>
      </c>
    </row>
    <row r="21" spans="3:4" ht="12">
      <c r="C21" s="105" t="s">
        <v>294</v>
      </c>
      <c r="D21" s="39"/>
    </row>
    <row r="22" spans="3:4" ht="12">
      <c r="C22" s="132"/>
      <c r="D22" s="51" t="s">
        <v>278</v>
      </c>
    </row>
    <row r="23" spans="3:4" ht="12">
      <c r="C23" s="105" t="s">
        <v>303</v>
      </c>
      <c r="D23" s="51"/>
    </row>
    <row r="24" spans="3:4" ht="12">
      <c r="C24" s="105" t="s">
        <v>0</v>
      </c>
      <c r="D24" s="107"/>
    </row>
    <row r="25" spans="3:4" ht="12">
      <c r="C25" s="6"/>
      <c r="D25" s="105" t="s">
        <v>289</v>
      </c>
    </row>
    <row r="26" spans="3:4" ht="12">
      <c r="C26" s="106" t="s">
        <v>291</v>
      </c>
      <c r="D26" s="107"/>
    </row>
    <row r="27" spans="3:4" ht="12">
      <c r="C27" s="125" t="s">
        <v>300</v>
      </c>
      <c r="D27" s="64"/>
    </row>
    <row r="28" spans="3:4" ht="12">
      <c r="C28" s="106" t="s">
        <v>292</v>
      </c>
      <c r="D28" s="64"/>
    </row>
    <row r="30" ht="12">
      <c r="B30" s="129" t="s">
        <v>304</v>
      </c>
    </row>
    <row r="31" spans="3:5" ht="12">
      <c r="C31" s="51" t="s">
        <v>310</v>
      </c>
      <c r="E31" s="13"/>
    </row>
    <row r="32" spans="3:5" ht="12">
      <c r="C32" s="50" t="s">
        <v>307</v>
      </c>
      <c r="E32" s="13"/>
    </row>
    <row r="33" ht="12">
      <c r="D33" s="39" t="s">
        <v>305</v>
      </c>
    </row>
    <row r="34" ht="12">
      <c r="D34" s="39" t="s">
        <v>306</v>
      </c>
    </row>
    <row r="35" ht="12">
      <c r="C35" s="129" t="s">
        <v>308</v>
      </c>
    </row>
    <row r="37" ht="12">
      <c r="B37" s="129" t="s">
        <v>279</v>
      </c>
    </row>
    <row r="38" ht="12">
      <c r="C38" s="129" t="s">
        <v>280</v>
      </c>
    </row>
    <row r="39" ht="12">
      <c r="C39" s="129" t="s">
        <v>281</v>
      </c>
    </row>
    <row r="40" ht="12">
      <c r="C40" s="50" t="s">
        <v>282</v>
      </c>
    </row>
    <row r="41" ht="12">
      <c r="C41" s="50" t="s">
        <v>284</v>
      </c>
    </row>
    <row r="43" ht="12">
      <c r="B43" s="129" t="s">
        <v>283</v>
      </c>
    </row>
    <row r="44" ht="12">
      <c r="C44" s="50" t="s">
        <v>285</v>
      </c>
    </row>
    <row r="45" ht="12">
      <c r="C45" s="50" t="s">
        <v>286</v>
      </c>
    </row>
    <row r="46" ht="12">
      <c r="C46" s="50" t="s">
        <v>287</v>
      </c>
    </row>
  </sheetData>
  <printOptions/>
  <pageMargins left="0.75" right="0.75" top="1" bottom="1" header="0.512" footer="0.512"/>
  <pageSetup orientation="portrait" paperSize="9"/>
</worksheet>
</file>

<file path=xl/worksheets/sheet2.xml><?xml version="1.0" encoding="utf-8"?>
<worksheet xmlns="http://schemas.openxmlformats.org/spreadsheetml/2006/main" xmlns:r="http://schemas.openxmlformats.org/officeDocument/2006/relationships">
  <dimension ref="A1:H102"/>
  <sheetViews>
    <sheetView workbookViewId="0" topLeftCell="A46">
      <selection activeCell="I22" sqref="I22"/>
    </sheetView>
  </sheetViews>
  <sheetFormatPr defaultColWidth="9.140625" defaultRowHeight="12"/>
  <cols>
    <col min="1" max="1" width="6.8515625" style="6" customWidth="1"/>
    <col min="2" max="2" width="8.7109375" style="6" customWidth="1"/>
    <col min="3" max="3" width="21.140625" style="38" customWidth="1"/>
    <col min="4" max="4" width="21.140625" style="5" customWidth="1"/>
    <col min="5" max="5" width="6.421875" style="13" customWidth="1"/>
    <col min="6" max="6" width="7.28125" style="60" customWidth="1"/>
    <col min="7" max="8" width="7.28125" style="6" customWidth="1"/>
    <col min="9" max="16384" width="9.140625" style="5" customWidth="1"/>
  </cols>
  <sheetData>
    <row r="1" spans="1:8" s="39" customFormat="1" ht="12">
      <c r="A1" s="13"/>
      <c r="B1" s="38"/>
      <c r="D1" s="13"/>
      <c r="E1" s="13"/>
      <c r="F1" s="60"/>
      <c r="G1" s="13"/>
      <c r="H1" s="13"/>
    </row>
    <row r="2" ht="12">
      <c r="C2" s="39"/>
    </row>
    <row r="3" spans="2:6" ht="12">
      <c r="B3" s="68" t="s">
        <v>293</v>
      </c>
      <c r="C3" s="69"/>
      <c r="D3" s="70"/>
      <c r="E3" s="42"/>
      <c r="F3" s="122"/>
    </row>
    <row r="4" spans="2:6" ht="12">
      <c r="B4" s="67"/>
      <c r="C4" s="99" t="s">
        <v>277</v>
      </c>
      <c r="D4" s="100"/>
      <c r="E4" s="44"/>
      <c r="F4" s="123"/>
    </row>
    <row r="5" spans="2:6" ht="12">
      <c r="B5" s="31"/>
      <c r="C5" s="125" t="s">
        <v>1</v>
      </c>
      <c r="D5" s="7"/>
      <c r="E5" s="44"/>
      <c r="F5" s="123"/>
    </row>
    <row r="6" spans="2:6" ht="12">
      <c r="B6" s="99" t="s">
        <v>0</v>
      </c>
      <c r="C6" s="125"/>
      <c r="E6" s="44"/>
      <c r="F6" s="123"/>
    </row>
    <row r="7" spans="2:6" ht="12">
      <c r="B7" s="99"/>
      <c r="C7" s="125"/>
      <c r="E7" s="44"/>
      <c r="F7" s="176"/>
    </row>
    <row r="8" spans="2:7" ht="12">
      <c r="B8" s="31"/>
      <c r="C8" s="5"/>
      <c r="F8" s="156"/>
      <c r="G8" s="51" t="s">
        <v>3</v>
      </c>
    </row>
    <row r="9" spans="2:7" ht="12">
      <c r="B9" s="108"/>
      <c r="C9" s="109"/>
      <c r="D9" s="32"/>
      <c r="E9" s="47"/>
      <c r="F9" s="157"/>
      <c r="G9" s="39" t="s">
        <v>4</v>
      </c>
    </row>
    <row r="10" spans="2:6" ht="12">
      <c r="B10" s="110"/>
      <c r="C10" s="111"/>
      <c r="D10" s="16"/>
      <c r="E10" s="48"/>
      <c r="F10" s="124"/>
    </row>
    <row r="11" spans="2:6" ht="12">
      <c r="B11" s="113" t="s">
        <v>56</v>
      </c>
      <c r="C11" s="114" t="s">
        <v>144</v>
      </c>
      <c r="D11" s="113" t="s">
        <v>57</v>
      </c>
      <c r="E11" s="115" t="s">
        <v>206</v>
      </c>
      <c r="F11" s="124" t="s">
        <v>58</v>
      </c>
    </row>
    <row r="12" spans="1:6" ht="12">
      <c r="A12" s="13"/>
      <c r="B12" s="110">
        <v>1</v>
      </c>
      <c r="C12" s="192" t="s">
        <v>314</v>
      </c>
      <c r="D12" s="193" t="s">
        <v>316</v>
      </c>
      <c r="E12" s="112" t="s">
        <v>311</v>
      </c>
      <c r="F12" s="172">
        <v>0.9</v>
      </c>
    </row>
    <row r="13" spans="1:6" ht="12">
      <c r="A13" s="13"/>
      <c r="B13" s="120">
        <v>3</v>
      </c>
      <c r="C13" s="183" t="s">
        <v>59</v>
      </c>
      <c r="D13" s="183" t="s">
        <v>60</v>
      </c>
      <c r="E13" s="112" t="s">
        <v>311</v>
      </c>
      <c r="F13" s="168">
        <v>0.94</v>
      </c>
    </row>
    <row r="14" spans="1:6" ht="12">
      <c r="A14" s="13"/>
      <c r="B14" s="112">
        <v>11</v>
      </c>
      <c r="C14" s="111" t="s">
        <v>61</v>
      </c>
      <c r="D14" s="111"/>
      <c r="E14" s="112" t="s">
        <v>62</v>
      </c>
      <c r="F14" s="168">
        <v>0.85</v>
      </c>
    </row>
    <row r="15" spans="2:6" ht="12">
      <c r="B15" s="120">
        <v>44</v>
      </c>
      <c r="C15" s="116" t="s">
        <v>240</v>
      </c>
      <c r="D15" s="57" t="s">
        <v>147</v>
      </c>
      <c r="E15" s="112" t="s">
        <v>311</v>
      </c>
      <c r="F15" s="168">
        <v>0.85</v>
      </c>
    </row>
    <row r="16" spans="2:6" ht="12">
      <c r="B16" s="115">
        <v>68</v>
      </c>
      <c r="C16" s="191" t="s">
        <v>63</v>
      </c>
      <c r="D16" s="191" t="s">
        <v>64</v>
      </c>
      <c r="E16" s="112" t="s">
        <v>311</v>
      </c>
      <c r="F16" s="194">
        <v>1.035</v>
      </c>
    </row>
    <row r="17" spans="1:6" ht="12">
      <c r="A17" s="13"/>
      <c r="B17" s="112">
        <v>164</v>
      </c>
      <c r="C17" s="111" t="s">
        <v>222</v>
      </c>
      <c r="D17" s="59" t="s">
        <v>223</v>
      </c>
      <c r="E17" s="112" t="s">
        <v>65</v>
      </c>
      <c r="F17" s="168">
        <v>0.844</v>
      </c>
    </row>
    <row r="18" spans="1:6" ht="12">
      <c r="A18" s="13"/>
      <c r="B18" s="120">
        <v>241</v>
      </c>
      <c r="C18" s="52" t="s">
        <v>238</v>
      </c>
      <c r="D18" s="58" t="s">
        <v>239</v>
      </c>
      <c r="E18" s="112" t="s">
        <v>311</v>
      </c>
      <c r="F18" s="168">
        <v>0.971</v>
      </c>
    </row>
    <row r="19" spans="2:6" ht="12">
      <c r="B19" s="177">
        <v>258</v>
      </c>
      <c r="C19" s="52" t="s">
        <v>66</v>
      </c>
      <c r="D19" s="59" t="s">
        <v>142</v>
      </c>
      <c r="E19" s="112" t="s">
        <v>65</v>
      </c>
      <c r="F19" s="168">
        <v>0.817</v>
      </c>
    </row>
    <row r="20" spans="2:6" ht="12">
      <c r="B20" s="112">
        <v>375</v>
      </c>
      <c r="C20" s="111" t="s">
        <v>67</v>
      </c>
      <c r="D20" s="59" t="s">
        <v>224</v>
      </c>
      <c r="E20" s="112" t="s">
        <v>65</v>
      </c>
      <c r="F20" s="168">
        <v>0.828</v>
      </c>
    </row>
    <row r="21" spans="1:6" ht="12">
      <c r="A21" s="13"/>
      <c r="B21" s="120">
        <v>1190</v>
      </c>
      <c r="C21" s="167" t="s">
        <v>68</v>
      </c>
      <c r="D21" s="167" t="s">
        <v>69</v>
      </c>
      <c r="E21" s="112"/>
      <c r="F21" s="166">
        <v>0.876</v>
      </c>
    </row>
    <row r="22" spans="1:6" ht="12">
      <c r="A22" s="13"/>
      <c r="B22" s="120">
        <v>2177</v>
      </c>
      <c r="C22" s="57" t="s">
        <v>244</v>
      </c>
      <c r="D22" s="58" t="s">
        <v>245</v>
      </c>
      <c r="E22" s="112" t="s">
        <v>311</v>
      </c>
      <c r="F22" s="168">
        <v>0.708</v>
      </c>
    </row>
    <row r="23" spans="2:6" ht="12">
      <c r="B23" s="120">
        <v>2477</v>
      </c>
      <c r="C23" s="116" t="s">
        <v>228</v>
      </c>
      <c r="D23" s="116" t="s">
        <v>229</v>
      </c>
      <c r="E23" s="112" t="s">
        <v>311</v>
      </c>
      <c r="F23" s="166">
        <v>1.186</v>
      </c>
    </row>
    <row r="24" spans="2:6" ht="12">
      <c r="B24" s="120">
        <v>2500</v>
      </c>
      <c r="C24" s="57" t="s">
        <v>167</v>
      </c>
      <c r="D24" s="57" t="s">
        <v>246</v>
      </c>
      <c r="E24" s="112" t="s">
        <v>311</v>
      </c>
      <c r="F24" s="166">
        <v>0.956</v>
      </c>
    </row>
    <row r="25" spans="1:6" ht="12">
      <c r="A25" s="13"/>
      <c r="B25" s="112">
        <v>3173</v>
      </c>
      <c r="C25" s="178" t="s">
        <v>195</v>
      </c>
      <c r="D25" s="111" t="s">
        <v>184</v>
      </c>
      <c r="E25" s="112" t="s">
        <v>70</v>
      </c>
      <c r="F25" s="166">
        <v>1.016</v>
      </c>
    </row>
    <row r="26" spans="2:6" ht="12">
      <c r="B26" s="120">
        <v>3525</v>
      </c>
      <c r="C26" s="169" t="s">
        <v>71</v>
      </c>
      <c r="D26" s="170" t="s">
        <v>72</v>
      </c>
      <c r="E26" s="112"/>
      <c r="F26" s="166">
        <v>1.039</v>
      </c>
    </row>
    <row r="27" spans="2:6" ht="12">
      <c r="B27" s="112">
        <v>3687</v>
      </c>
      <c r="C27" s="111" t="s">
        <v>73</v>
      </c>
      <c r="D27" s="59" t="s">
        <v>74</v>
      </c>
      <c r="E27" s="112" t="s">
        <v>70</v>
      </c>
      <c r="F27" s="168">
        <v>0.93</v>
      </c>
    </row>
    <row r="28" spans="1:6" ht="12">
      <c r="A28" s="13"/>
      <c r="B28" s="120">
        <v>3689</v>
      </c>
      <c r="C28" s="57" t="s">
        <v>251</v>
      </c>
      <c r="D28" s="58" t="s">
        <v>252</v>
      </c>
      <c r="E28" s="112" t="s">
        <v>311</v>
      </c>
      <c r="F28" s="168">
        <v>0.904</v>
      </c>
    </row>
    <row r="29" spans="1:6" ht="12">
      <c r="A29" s="13"/>
      <c r="B29" s="120">
        <v>3765</v>
      </c>
      <c r="C29" s="179" t="s">
        <v>75</v>
      </c>
      <c r="D29" s="57" t="s">
        <v>76</v>
      </c>
      <c r="E29" s="112"/>
      <c r="F29" s="166">
        <v>1.255</v>
      </c>
    </row>
    <row r="30" spans="1:6" ht="12">
      <c r="A30" s="13"/>
      <c r="B30" s="120">
        <v>4004</v>
      </c>
      <c r="C30" s="57" t="s">
        <v>156</v>
      </c>
      <c r="D30" s="57" t="s">
        <v>157</v>
      </c>
      <c r="E30" s="112" t="s">
        <v>311</v>
      </c>
      <c r="F30" s="166">
        <v>1.067</v>
      </c>
    </row>
    <row r="31" spans="1:6" ht="12">
      <c r="A31" s="13"/>
      <c r="B31" s="112">
        <v>4023</v>
      </c>
      <c r="C31" s="54" t="s">
        <v>269</v>
      </c>
      <c r="D31" s="59" t="s">
        <v>159</v>
      </c>
      <c r="E31" s="112" t="s">
        <v>311</v>
      </c>
      <c r="F31" s="168">
        <v>1.028</v>
      </c>
    </row>
    <row r="32" spans="2:6" ht="12">
      <c r="B32" s="120">
        <v>4135</v>
      </c>
      <c r="C32" s="57" t="s">
        <v>153</v>
      </c>
      <c r="D32" s="58" t="s">
        <v>154</v>
      </c>
      <c r="E32" s="112" t="s">
        <v>311</v>
      </c>
      <c r="F32" s="168">
        <v>1.037</v>
      </c>
    </row>
    <row r="33" spans="1:6" ht="12">
      <c r="A33" s="13"/>
      <c r="B33" s="112">
        <v>4136</v>
      </c>
      <c r="C33" s="127" t="s">
        <v>77</v>
      </c>
      <c r="D33" s="127" t="s">
        <v>78</v>
      </c>
      <c r="E33" s="112" t="s">
        <v>311</v>
      </c>
      <c r="F33" s="168">
        <v>0.965</v>
      </c>
    </row>
    <row r="34" spans="2:6" ht="12">
      <c r="B34" s="112">
        <v>4418</v>
      </c>
      <c r="C34" s="111" t="s">
        <v>79</v>
      </c>
      <c r="D34" s="59" t="s">
        <v>143</v>
      </c>
      <c r="E34" s="112" t="s">
        <v>65</v>
      </c>
      <c r="F34" s="168">
        <v>0.844</v>
      </c>
    </row>
    <row r="35" spans="1:6" ht="12">
      <c r="A35" s="13"/>
      <c r="B35" s="120">
        <v>4506</v>
      </c>
      <c r="C35" s="116" t="s">
        <v>80</v>
      </c>
      <c r="D35" s="171" t="s">
        <v>81</v>
      </c>
      <c r="E35" s="112"/>
      <c r="F35" s="166">
        <v>1.153</v>
      </c>
    </row>
    <row r="36" spans="1:6" ht="12">
      <c r="A36" s="13"/>
      <c r="B36" s="112">
        <v>4621</v>
      </c>
      <c r="C36" s="111" t="s">
        <v>82</v>
      </c>
      <c r="D36" s="111" t="s">
        <v>83</v>
      </c>
      <c r="E36" s="112" t="s">
        <v>62</v>
      </c>
      <c r="F36" s="168">
        <v>0.912</v>
      </c>
    </row>
    <row r="37" spans="2:6" ht="12">
      <c r="B37" s="112">
        <v>4639</v>
      </c>
      <c r="C37" s="111" t="s">
        <v>196</v>
      </c>
      <c r="D37" s="59" t="s">
        <v>152</v>
      </c>
      <c r="E37" s="112" t="s">
        <v>70</v>
      </c>
      <c r="F37" s="168">
        <v>0.95</v>
      </c>
    </row>
    <row r="38" spans="2:6" ht="12">
      <c r="B38" s="120">
        <v>4677</v>
      </c>
      <c r="C38" s="111" t="s">
        <v>151</v>
      </c>
      <c r="D38" s="57" t="s">
        <v>152</v>
      </c>
      <c r="E38" s="112" t="s">
        <v>311</v>
      </c>
      <c r="F38" s="168">
        <v>0.95</v>
      </c>
    </row>
    <row r="39" spans="2:6" ht="12">
      <c r="B39" s="120">
        <v>4710</v>
      </c>
      <c r="C39" s="57" t="s">
        <v>242</v>
      </c>
      <c r="D39" s="57" t="s">
        <v>149</v>
      </c>
      <c r="E39" s="112" t="s">
        <v>311</v>
      </c>
      <c r="F39" s="168">
        <v>0.888</v>
      </c>
    </row>
    <row r="40" spans="1:6" ht="12">
      <c r="A40" s="13"/>
      <c r="B40" s="120">
        <v>4712</v>
      </c>
      <c r="C40" s="57" t="s">
        <v>163</v>
      </c>
      <c r="D40" s="57" t="s">
        <v>149</v>
      </c>
      <c r="E40" s="112" t="s">
        <v>311</v>
      </c>
      <c r="F40" s="168">
        <v>0.888</v>
      </c>
    </row>
    <row r="41" spans="1:6" ht="12">
      <c r="A41" s="13"/>
      <c r="B41" s="112">
        <v>4750</v>
      </c>
      <c r="C41" s="118" t="s">
        <v>225</v>
      </c>
      <c r="D41" s="59" t="s">
        <v>226</v>
      </c>
      <c r="E41" s="112" t="s">
        <v>62</v>
      </c>
      <c r="F41" s="168">
        <v>0.996</v>
      </c>
    </row>
    <row r="42" spans="2:6" ht="12">
      <c r="B42" s="112">
        <v>4774</v>
      </c>
      <c r="C42" s="111" t="s">
        <v>84</v>
      </c>
      <c r="D42" s="111" t="s">
        <v>85</v>
      </c>
      <c r="E42" s="112" t="s">
        <v>70</v>
      </c>
      <c r="F42" s="166">
        <v>1.012</v>
      </c>
    </row>
    <row r="43" spans="1:6" ht="12">
      <c r="A43" s="13"/>
      <c r="B43" s="120">
        <v>4794</v>
      </c>
      <c r="C43" s="57" t="s">
        <v>261</v>
      </c>
      <c r="D43" s="58" t="s">
        <v>262</v>
      </c>
      <c r="E43" s="112" t="s">
        <v>311</v>
      </c>
      <c r="F43" s="168">
        <v>0.85</v>
      </c>
    </row>
    <row r="44" spans="2:6" ht="12">
      <c r="B44" s="175">
        <v>4825</v>
      </c>
      <c r="C44" s="116" t="s">
        <v>234</v>
      </c>
      <c r="D44" s="57" t="s">
        <v>149</v>
      </c>
      <c r="E44" s="112" t="s">
        <v>311</v>
      </c>
      <c r="F44" s="168">
        <v>0.889</v>
      </c>
    </row>
    <row r="45" spans="1:6" ht="12">
      <c r="A45" s="13"/>
      <c r="B45" s="173">
        <v>4825.1</v>
      </c>
      <c r="C45" s="116" t="s">
        <v>234</v>
      </c>
      <c r="D45" s="57" t="s">
        <v>149</v>
      </c>
      <c r="E45" s="112" t="s">
        <v>311</v>
      </c>
      <c r="F45" s="166">
        <v>0.889</v>
      </c>
    </row>
    <row r="46" spans="1:6" ht="12">
      <c r="A46" s="13"/>
      <c r="B46" s="174">
        <v>4825.2</v>
      </c>
      <c r="C46" s="180" t="s">
        <v>193</v>
      </c>
      <c r="D46" s="111" t="s">
        <v>194</v>
      </c>
      <c r="E46" s="112" t="s">
        <v>70</v>
      </c>
      <c r="F46" s="166">
        <v>0.913</v>
      </c>
    </row>
    <row r="47" spans="2:6" ht="12">
      <c r="B47" s="112">
        <v>4832</v>
      </c>
      <c r="C47" s="111" t="s">
        <v>190</v>
      </c>
      <c r="D47" s="59" t="s">
        <v>191</v>
      </c>
      <c r="E47" s="112" t="s">
        <v>70</v>
      </c>
      <c r="F47" s="168">
        <v>0.98</v>
      </c>
    </row>
    <row r="48" spans="1:6" ht="12">
      <c r="A48" s="13"/>
      <c r="B48" s="128">
        <v>4932</v>
      </c>
      <c r="C48" s="181" t="s">
        <v>186</v>
      </c>
      <c r="D48" s="121" t="s">
        <v>185</v>
      </c>
      <c r="E48" s="112" t="s">
        <v>70</v>
      </c>
      <c r="F48" s="166">
        <v>0.991</v>
      </c>
    </row>
    <row r="49" spans="1:6" ht="12">
      <c r="A49" s="13"/>
      <c r="B49" s="120">
        <v>5015</v>
      </c>
      <c r="C49" s="57" t="s">
        <v>257</v>
      </c>
      <c r="D49" s="57" t="s">
        <v>258</v>
      </c>
      <c r="E49" s="112" t="s">
        <v>311</v>
      </c>
      <c r="F49" s="168">
        <v>1.037</v>
      </c>
    </row>
    <row r="50" spans="2:6" ht="12">
      <c r="B50" s="112">
        <v>5016</v>
      </c>
      <c r="C50" s="54" t="s">
        <v>148</v>
      </c>
      <c r="D50" s="59" t="s">
        <v>149</v>
      </c>
      <c r="E50" s="112" t="s">
        <v>311</v>
      </c>
      <c r="F50" s="168">
        <v>0.888</v>
      </c>
    </row>
    <row r="51" spans="1:6" ht="12">
      <c r="A51" s="13"/>
      <c r="B51" s="120">
        <v>5018</v>
      </c>
      <c r="C51" s="57" t="s">
        <v>259</v>
      </c>
      <c r="D51" s="58" t="s">
        <v>149</v>
      </c>
      <c r="E51" s="112" t="s">
        <v>311</v>
      </c>
      <c r="F51" s="168">
        <v>0.888</v>
      </c>
    </row>
    <row r="52" spans="1:6" ht="12">
      <c r="A52" s="13"/>
      <c r="B52" s="112">
        <v>5055</v>
      </c>
      <c r="C52" s="111" t="s">
        <v>86</v>
      </c>
      <c r="D52" s="111" t="s">
        <v>154</v>
      </c>
      <c r="E52" s="112"/>
      <c r="F52" s="166">
        <v>1.044</v>
      </c>
    </row>
    <row r="53" spans="2:6" ht="12">
      <c r="B53" s="120">
        <v>5084</v>
      </c>
      <c r="C53" s="57" t="s">
        <v>241</v>
      </c>
      <c r="D53" s="57" t="s">
        <v>149</v>
      </c>
      <c r="E53" s="112" t="s">
        <v>311</v>
      </c>
      <c r="F53" s="168">
        <v>0.888</v>
      </c>
    </row>
    <row r="54" spans="1:6" ht="12">
      <c r="A54" s="13"/>
      <c r="B54" s="120">
        <v>5157</v>
      </c>
      <c r="C54" s="169" t="s">
        <v>87</v>
      </c>
      <c r="D54" s="167" t="s">
        <v>88</v>
      </c>
      <c r="E54" s="112"/>
      <c r="F54" s="166">
        <v>0.998</v>
      </c>
    </row>
    <row r="55" spans="1:6" ht="12">
      <c r="A55" s="13"/>
      <c r="B55" s="112">
        <v>5248</v>
      </c>
      <c r="C55" s="111" t="s">
        <v>165</v>
      </c>
      <c r="D55" s="59" t="s">
        <v>166</v>
      </c>
      <c r="E55" s="112" t="s">
        <v>311</v>
      </c>
      <c r="F55" s="168">
        <v>0.951</v>
      </c>
    </row>
    <row r="56" spans="1:6" ht="12">
      <c r="A56" s="13"/>
      <c r="B56" s="120">
        <v>5253</v>
      </c>
      <c r="C56" s="57" t="s">
        <v>158</v>
      </c>
      <c r="D56" s="58" t="s">
        <v>159</v>
      </c>
      <c r="E56" s="112" t="s">
        <v>311</v>
      </c>
      <c r="F56" s="168">
        <v>1.028</v>
      </c>
    </row>
    <row r="57" spans="1:6" ht="12">
      <c r="A57" s="13"/>
      <c r="B57" s="112">
        <v>5404</v>
      </c>
      <c r="C57" s="111" t="s">
        <v>192</v>
      </c>
      <c r="D57" s="59" t="s">
        <v>89</v>
      </c>
      <c r="E57" s="112" t="s">
        <v>70</v>
      </c>
      <c r="F57" s="168">
        <v>0.988</v>
      </c>
    </row>
    <row r="58" spans="1:6" ht="12">
      <c r="A58" s="13"/>
      <c r="B58" s="120">
        <v>5412</v>
      </c>
      <c r="C58" s="169" t="s">
        <v>90</v>
      </c>
      <c r="D58" s="169" t="s">
        <v>91</v>
      </c>
      <c r="E58" s="112"/>
      <c r="F58" s="166">
        <v>0.977</v>
      </c>
    </row>
    <row r="59" spans="1:6" ht="12">
      <c r="A59" s="13"/>
      <c r="B59" s="112">
        <v>5426</v>
      </c>
      <c r="C59" s="111" t="s">
        <v>92</v>
      </c>
      <c r="D59" s="59" t="s">
        <v>93</v>
      </c>
      <c r="E59" s="112" t="s">
        <v>65</v>
      </c>
      <c r="F59" s="168">
        <v>0.822</v>
      </c>
    </row>
    <row r="60" spans="1:6" ht="12">
      <c r="A60" s="13"/>
      <c r="B60" s="120">
        <v>5503</v>
      </c>
      <c r="C60" s="184" t="s">
        <v>162</v>
      </c>
      <c r="D60" s="184" t="s">
        <v>312</v>
      </c>
      <c r="E60" s="112" t="s">
        <v>311</v>
      </c>
      <c r="F60" s="168">
        <v>1.197</v>
      </c>
    </row>
    <row r="61" spans="2:6" ht="12">
      <c r="B61" s="120">
        <v>5516</v>
      </c>
      <c r="C61" s="116" t="s">
        <v>230</v>
      </c>
      <c r="D61" s="56" t="s">
        <v>231</v>
      </c>
      <c r="E61" s="112" t="s">
        <v>311</v>
      </c>
      <c r="F61" s="168">
        <v>0.937</v>
      </c>
    </row>
    <row r="62" spans="2:6" ht="12">
      <c r="B62" s="112">
        <v>5550</v>
      </c>
      <c r="C62" s="111" t="s">
        <v>187</v>
      </c>
      <c r="D62" s="121" t="s">
        <v>185</v>
      </c>
      <c r="E62" s="112" t="s">
        <v>70</v>
      </c>
      <c r="F62" s="168">
        <v>0.99</v>
      </c>
    </row>
    <row r="63" spans="1:6" ht="12">
      <c r="A63" s="13"/>
      <c r="B63" s="120">
        <v>5785</v>
      </c>
      <c r="C63" s="57" t="s">
        <v>155</v>
      </c>
      <c r="D63" s="169" t="s">
        <v>94</v>
      </c>
      <c r="E63" s="112" t="s">
        <v>311</v>
      </c>
      <c r="F63" s="166">
        <v>1.124</v>
      </c>
    </row>
    <row r="64" spans="2:6" ht="12">
      <c r="B64" s="112">
        <v>5791</v>
      </c>
      <c r="C64" s="180" t="s">
        <v>182</v>
      </c>
      <c r="D64" s="111" t="s">
        <v>184</v>
      </c>
      <c r="E64" s="112" t="s">
        <v>70</v>
      </c>
      <c r="F64" s="166">
        <v>1.013</v>
      </c>
    </row>
    <row r="65" spans="1:6" ht="12">
      <c r="A65" s="13"/>
      <c r="B65" s="112">
        <v>5830</v>
      </c>
      <c r="C65" s="111" t="s">
        <v>95</v>
      </c>
      <c r="D65" s="111" t="s">
        <v>96</v>
      </c>
      <c r="E65" s="112" t="s">
        <v>311</v>
      </c>
      <c r="F65" s="166">
        <v>1.04</v>
      </c>
    </row>
    <row r="66" spans="1:6" ht="12">
      <c r="A66" s="13"/>
      <c r="B66" s="177">
        <v>5833</v>
      </c>
      <c r="C66" s="57" t="s">
        <v>150</v>
      </c>
      <c r="D66" s="58" t="s">
        <v>237</v>
      </c>
      <c r="E66" s="112" t="s">
        <v>311</v>
      </c>
      <c r="F66" s="168">
        <v>1.003</v>
      </c>
    </row>
    <row r="67" spans="1:6" ht="12">
      <c r="A67" s="13"/>
      <c r="B67" s="112">
        <v>5841</v>
      </c>
      <c r="C67" s="111" t="s">
        <v>260</v>
      </c>
      <c r="D67" s="57" t="s">
        <v>184</v>
      </c>
      <c r="E67" s="112" t="s">
        <v>311</v>
      </c>
      <c r="F67" s="166">
        <v>1.014</v>
      </c>
    </row>
    <row r="68" spans="2:6" ht="12">
      <c r="B68" s="112">
        <v>5865</v>
      </c>
      <c r="C68" s="111" t="s">
        <v>164</v>
      </c>
      <c r="D68" s="111" t="s">
        <v>157</v>
      </c>
      <c r="E68" s="112" t="s">
        <v>311</v>
      </c>
      <c r="F68" s="168">
        <v>1.069</v>
      </c>
    </row>
    <row r="69" spans="2:6" ht="12">
      <c r="B69" s="120">
        <v>5870</v>
      </c>
      <c r="C69" s="116" t="s">
        <v>249</v>
      </c>
      <c r="D69" s="116" t="s">
        <v>250</v>
      </c>
      <c r="E69" s="112"/>
      <c r="F69" s="166">
        <v>1.071</v>
      </c>
    </row>
    <row r="70" spans="1:7" ht="12">
      <c r="A70" s="13"/>
      <c r="B70" s="112">
        <v>5920</v>
      </c>
      <c r="C70" s="111" t="s">
        <v>97</v>
      </c>
      <c r="D70" s="59" t="s">
        <v>146</v>
      </c>
      <c r="E70" s="112" t="s">
        <v>311</v>
      </c>
      <c r="F70" s="168">
        <v>0.844</v>
      </c>
      <c r="G70" s="6">
        <v>1.07</v>
      </c>
    </row>
    <row r="71" spans="1:6" ht="12">
      <c r="A71" s="13"/>
      <c r="B71" s="112">
        <v>5933</v>
      </c>
      <c r="C71" s="111" t="s">
        <v>183</v>
      </c>
      <c r="D71" s="111" t="s">
        <v>184</v>
      </c>
      <c r="E71" s="112" t="s">
        <v>70</v>
      </c>
      <c r="F71" s="166">
        <v>1.015</v>
      </c>
    </row>
    <row r="72" spans="2:6" ht="12">
      <c r="B72" s="120">
        <v>6066</v>
      </c>
      <c r="C72" s="57" t="s">
        <v>255</v>
      </c>
      <c r="D72" s="57" t="s">
        <v>256</v>
      </c>
      <c r="E72" s="112" t="s">
        <v>311</v>
      </c>
      <c r="F72" s="168">
        <v>0.98</v>
      </c>
    </row>
    <row r="73" spans="2:6" ht="12">
      <c r="B73" s="120">
        <v>6155</v>
      </c>
      <c r="C73" s="57" t="s">
        <v>160</v>
      </c>
      <c r="D73" s="57" t="s">
        <v>161</v>
      </c>
      <c r="E73" s="112" t="s">
        <v>311</v>
      </c>
      <c r="F73" s="166">
        <v>1.022</v>
      </c>
    </row>
    <row r="74" spans="1:6" ht="12">
      <c r="A74" s="13"/>
      <c r="B74" s="120">
        <v>6229</v>
      </c>
      <c r="C74" s="116" t="s">
        <v>247</v>
      </c>
      <c r="D74" s="56" t="s">
        <v>248</v>
      </c>
      <c r="E74" s="112" t="s">
        <v>311</v>
      </c>
      <c r="F74" s="168">
        <v>0.936</v>
      </c>
    </row>
    <row r="75" spans="2:6" ht="12">
      <c r="B75" s="112">
        <v>6287</v>
      </c>
      <c r="C75" s="54" t="s">
        <v>267</v>
      </c>
      <c r="D75" s="59" t="s">
        <v>268</v>
      </c>
      <c r="E75" s="112" t="s">
        <v>311</v>
      </c>
      <c r="F75" s="168">
        <v>0.951</v>
      </c>
    </row>
    <row r="76" spans="2:6" ht="12">
      <c r="B76" s="120">
        <v>6288</v>
      </c>
      <c r="C76" s="57" t="s">
        <v>235</v>
      </c>
      <c r="D76" s="57" t="s">
        <v>236</v>
      </c>
      <c r="E76" s="112" t="s">
        <v>311</v>
      </c>
      <c r="F76" s="168">
        <v>1.159</v>
      </c>
    </row>
    <row r="77" spans="1:6" ht="12">
      <c r="A77" s="13"/>
      <c r="B77" s="120">
        <v>6308</v>
      </c>
      <c r="C77" s="182" t="s">
        <v>232</v>
      </c>
      <c r="D77" s="57" t="s">
        <v>233</v>
      </c>
      <c r="E77" s="112" t="s">
        <v>311</v>
      </c>
      <c r="F77" s="166">
        <v>1.28</v>
      </c>
    </row>
    <row r="78" spans="2:6" ht="12">
      <c r="B78" s="120">
        <v>6311</v>
      </c>
      <c r="C78" s="57" t="s">
        <v>253</v>
      </c>
      <c r="D78" s="57" t="s">
        <v>254</v>
      </c>
      <c r="E78" s="112" t="s">
        <v>311</v>
      </c>
      <c r="F78" s="168">
        <v>0.944</v>
      </c>
    </row>
    <row r="79" spans="2:6" ht="12">
      <c r="B79" s="120">
        <v>6318</v>
      </c>
      <c r="C79" s="169" t="s">
        <v>98</v>
      </c>
      <c r="D79" s="169" t="s">
        <v>99</v>
      </c>
      <c r="E79" s="112"/>
      <c r="F79" s="166">
        <v>1.027</v>
      </c>
    </row>
    <row r="80" spans="2:6" ht="12">
      <c r="B80" s="120">
        <v>6377</v>
      </c>
      <c r="C80" s="169" t="s">
        <v>100</v>
      </c>
      <c r="D80" s="169" t="s">
        <v>101</v>
      </c>
      <c r="E80" s="112"/>
      <c r="F80" s="166">
        <v>1.024</v>
      </c>
    </row>
    <row r="81" spans="2:6" ht="12">
      <c r="B81" s="120">
        <v>6379</v>
      </c>
      <c r="C81" s="182" t="s">
        <v>102</v>
      </c>
      <c r="D81" s="57" t="s">
        <v>103</v>
      </c>
      <c r="E81" s="112" t="s">
        <v>311</v>
      </c>
      <c r="F81" s="166">
        <v>1.051</v>
      </c>
    </row>
    <row r="82" spans="2:6" ht="12">
      <c r="B82" s="120">
        <v>6423</v>
      </c>
      <c r="C82" s="57" t="s">
        <v>263</v>
      </c>
      <c r="D82" s="57" t="s">
        <v>264</v>
      </c>
      <c r="E82" s="112" t="s">
        <v>311</v>
      </c>
      <c r="F82" s="168">
        <v>0.844</v>
      </c>
    </row>
    <row r="83" spans="2:6" ht="12">
      <c r="B83" s="120">
        <v>6482</v>
      </c>
      <c r="C83" s="116" t="s">
        <v>104</v>
      </c>
      <c r="D83" s="116" t="s">
        <v>105</v>
      </c>
      <c r="E83" s="112"/>
      <c r="F83" s="166">
        <v>0.935</v>
      </c>
    </row>
    <row r="84" spans="2:6" ht="12">
      <c r="B84" s="117">
        <v>6496</v>
      </c>
      <c r="C84" s="111" t="s">
        <v>106</v>
      </c>
      <c r="D84" s="59" t="s">
        <v>142</v>
      </c>
      <c r="E84" s="112" t="s">
        <v>65</v>
      </c>
      <c r="F84" s="168">
        <v>0.817</v>
      </c>
    </row>
    <row r="85" spans="1:6" ht="12">
      <c r="A85" s="13"/>
      <c r="B85" s="117">
        <v>6499</v>
      </c>
      <c r="C85" s="111" t="s">
        <v>107</v>
      </c>
      <c r="D85" s="59" t="s">
        <v>108</v>
      </c>
      <c r="E85" s="112" t="s">
        <v>65</v>
      </c>
      <c r="F85" s="168">
        <v>0.885</v>
      </c>
    </row>
    <row r="86" spans="2:6" ht="12">
      <c r="B86" s="120">
        <v>6536</v>
      </c>
      <c r="C86" s="116" t="s">
        <v>109</v>
      </c>
      <c r="D86" s="116" t="s">
        <v>110</v>
      </c>
      <c r="E86" s="112" t="s">
        <v>311</v>
      </c>
      <c r="F86" s="168">
        <v>0.98</v>
      </c>
    </row>
    <row r="87" spans="2:6" ht="12">
      <c r="B87" s="117">
        <v>6564</v>
      </c>
      <c r="C87" s="116" t="s">
        <v>111</v>
      </c>
      <c r="D87" s="116" t="s">
        <v>112</v>
      </c>
      <c r="E87" s="112" t="s">
        <v>65</v>
      </c>
      <c r="F87" s="168">
        <v>0.861</v>
      </c>
    </row>
    <row r="88" spans="2:6" ht="12">
      <c r="B88" s="112">
        <v>7717</v>
      </c>
      <c r="C88" s="118" t="s">
        <v>270</v>
      </c>
      <c r="D88" s="59" t="s">
        <v>271</v>
      </c>
      <c r="E88" s="112" t="s">
        <v>311</v>
      </c>
      <c r="F88" s="168">
        <v>0.867</v>
      </c>
    </row>
    <row r="89" spans="2:3" ht="12">
      <c r="B89" s="13"/>
      <c r="C89" s="119"/>
    </row>
    <row r="90" ht="12">
      <c r="B90" s="13"/>
    </row>
    <row r="91" ht="12">
      <c r="B91" s="13"/>
    </row>
    <row r="92" ht="12">
      <c r="B92" s="13"/>
    </row>
    <row r="93" ht="12">
      <c r="B93" s="13"/>
    </row>
    <row r="94" ht="12">
      <c r="B94" s="13"/>
    </row>
    <row r="95" ht="12">
      <c r="B95" s="13"/>
    </row>
    <row r="96" ht="12">
      <c r="B96" s="13"/>
    </row>
    <row r="97" ht="12">
      <c r="B97" s="13"/>
    </row>
    <row r="98" ht="12">
      <c r="B98" s="13"/>
    </row>
    <row r="99" ht="12">
      <c r="B99" s="13"/>
    </row>
    <row r="100" ht="12">
      <c r="B100" s="13"/>
    </row>
    <row r="101" ht="12">
      <c r="B101" s="13"/>
    </row>
    <row r="102" ht="12">
      <c r="B102" s="13"/>
    </row>
  </sheetData>
  <printOptions/>
  <pageMargins left="0.75" right="0.75" top="1" bottom="1" header="0.512" footer="0.512"/>
  <pageSetup orientation="portrait" paperSize="9" r:id="rId1"/>
</worksheet>
</file>

<file path=xl/worksheets/sheet3.xml><?xml version="1.0" encoding="utf-8"?>
<worksheet xmlns="http://schemas.openxmlformats.org/spreadsheetml/2006/main" xmlns:r="http://schemas.openxmlformats.org/officeDocument/2006/relationships">
  <dimension ref="A1:J98"/>
  <sheetViews>
    <sheetView workbookViewId="0" topLeftCell="A13">
      <selection activeCell="N16" sqref="N16"/>
    </sheetView>
  </sheetViews>
  <sheetFormatPr defaultColWidth="9.140625" defaultRowHeight="12"/>
  <cols>
    <col min="1" max="1" width="6.8515625" style="5" customWidth="1"/>
    <col min="2" max="2" width="6.57421875" style="6" customWidth="1"/>
    <col min="3" max="3" width="21.140625" style="38" customWidth="1"/>
    <col min="4" max="4" width="21.140625" style="5" customWidth="1"/>
    <col min="5" max="7" width="6.421875" style="13" customWidth="1"/>
    <col min="8" max="8" width="7.7109375" style="153" customWidth="1"/>
    <col min="9" max="9" width="7.28125" style="154" customWidth="1"/>
    <col min="10" max="10" width="7.28125" style="6" customWidth="1"/>
    <col min="11" max="11" width="9.140625" style="5" customWidth="1"/>
    <col min="12" max="12" width="11.57421875" style="5" customWidth="1"/>
    <col min="13" max="13" width="13.7109375" style="5" customWidth="1"/>
    <col min="14" max="14" width="13.8515625" style="5" customWidth="1"/>
    <col min="15" max="15" width="11.7109375" style="5" customWidth="1"/>
    <col min="16" max="16384" width="9.140625" style="5" customWidth="1"/>
  </cols>
  <sheetData>
    <row r="1" spans="2:10" s="39" customFormat="1" ht="12">
      <c r="B1" s="38"/>
      <c r="D1" s="13"/>
      <c r="E1" s="13"/>
      <c r="F1" s="13"/>
      <c r="G1" s="13"/>
      <c r="H1" s="153"/>
      <c r="I1" s="153"/>
      <c r="J1" s="13"/>
    </row>
    <row r="2" ht="12">
      <c r="C2" s="39"/>
    </row>
    <row r="3" spans="1:8" ht="12">
      <c r="A3" s="39"/>
      <c r="B3" s="51"/>
      <c r="C3" s="39" t="s">
        <v>2</v>
      </c>
      <c r="D3" s="78"/>
      <c r="E3" s="44"/>
      <c r="F3" s="44"/>
      <c r="G3" s="44"/>
      <c r="H3" s="155"/>
    </row>
    <row r="4" spans="1:8" ht="12">
      <c r="A4" s="39"/>
      <c r="B4" s="156"/>
      <c r="C4" s="51" t="s">
        <v>3</v>
      </c>
      <c r="D4" s="78"/>
      <c r="E4" s="44"/>
      <c r="F4" s="44"/>
      <c r="G4" s="44"/>
      <c r="H4" s="155"/>
    </row>
    <row r="5" spans="1:8" ht="12">
      <c r="A5" s="39"/>
      <c r="B5" s="157"/>
      <c r="C5" s="39" t="s">
        <v>4</v>
      </c>
      <c r="D5" s="78"/>
      <c r="E5" s="44"/>
      <c r="F5" s="44"/>
      <c r="G5" s="44"/>
      <c r="H5" s="155"/>
    </row>
    <row r="6" spans="1:8" ht="12">
      <c r="A6" s="39"/>
      <c r="B6" s="51"/>
      <c r="C6" s="39"/>
      <c r="D6" s="39"/>
      <c r="E6" s="44"/>
      <c r="F6" s="44"/>
      <c r="G6" s="44"/>
      <c r="H6" s="155"/>
    </row>
    <row r="7" spans="3:10" ht="12">
      <c r="C7" s="5"/>
      <c r="I7" s="156"/>
      <c r="J7" s="126" t="s">
        <v>5</v>
      </c>
    </row>
    <row r="8" spans="2:9" ht="12">
      <c r="B8" s="108"/>
      <c r="C8" s="109"/>
      <c r="D8" s="32"/>
      <c r="E8" s="47"/>
      <c r="F8" s="47"/>
      <c r="G8" s="47"/>
      <c r="H8" s="158"/>
      <c r="I8" s="159" t="s">
        <v>6</v>
      </c>
    </row>
    <row r="9" spans="2:9" ht="12">
      <c r="B9" s="110"/>
      <c r="C9" s="111"/>
      <c r="D9" s="16"/>
      <c r="E9" s="48"/>
      <c r="F9" s="160">
        <v>2008</v>
      </c>
      <c r="G9" s="160">
        <v>2009</v>
      </c>
      <c r="H9" s="160">
        <v>2010</v>
      </c>
      <c r="I9" s="161">
        <v>2011</v>
      </c>
    </row>
    <row r="10" spans="2:8" ht="12">
      <c r="B10" s="162" t="s">
        <v>7</v>
      </c>
      <c r="C10" s="163" t="s">
        <v>144</v>
      </c>
      <c r="D10" s="162" t="s">
        <v>8</v>
      </c>
      <c r="E10" s="164" t="s">
        <v>206</v>
      </c>
      <c r="H10" s="153" t="s">
        <v>9</v>
      </c>
    </row>
    <row r="11" spans="1:9" ht="12">
      <c r="A11" s="39"/>
      <c r="B11" s="112">
        <v>68</v>
      </c>
      <c r="C11" s="111" t="s">
        <v>10</v>
      </c>
      <c r="D11" s="111" t="s">
        <v>11</v>
      </c>
      <c r="E11" s="112" t="s">
        <v>311</v>
      </c>
      <c r="F11" s="112"/>
      <c r="G11" s="112"/>
      <c r="H11" s="165">
        <v>1.034</v>
      </c>
      <c r="I11" s="166">
        <v>1.035</v>
      </c>
    </row>
    <row r="12" spans="1:9" ht="12">
      <c r="A12" s="39"/>
      <c r="B12" s="120">
        <v>1190</v>
      </c>
      <c r="C12" s="167" t="s">
        <v>12</v>
      </c>
      <c r="D12" s="167" t="s">
        <v>13</v>
      </c>
      <c r="E12" s="112"/>
      <c r="F12" s="112"/>
      <c r="G12" s="112"/>
      <c r="H12" s="165">
        <v>0.876</v>
      </c>
      <c r="I12" s="166">
        <v>0.876</v>
      </c>
    </row>
    <row r="13" spans="2:9" ht="12">
      <c r="B13" s="120">
        <v>2477</v>
      </c>
      <c r="C13" s="116" t="s">
        <v>228</v>
      </c>
      <c r="D13" s="116" t="s">
        <v>229</v>
      </c>
      <c r="E13" s="112" t="s">
        <v>311</v>
      </c>
      <c r="F13" s="112">
        <v>1.197</v>
      </c>
      <c r="G13" s="112">
        <v>1.197</v>
      </c>
      <c r="H13" s="165">
        <v>1.186</v>
      </c>
      <c r="I13" s="166">
        <v>1.186</v>
      </c>
    </row>
    <row r="14" spans="1:9" ht="12">
      <c r="A14" s="39"/>
      <c r="B14" s="120">
        <v>2500</v>
      </c>
      <c r="C14" s="57" t="s">
        <v>167</v>
      </c>
      <c r="D14" s="57" t="s">
        <v>246</v>
      </c>
      <c r="E14" s="112" t="s">
        <v>311</v>
      </c>
      <c r="F14" s="112"/>
      <c r="G14" s="112"/>
      <c r="H14" s="165">
        <v>0.956</v>
      </c>
      <c r="I14" s="166">
        <v>0.956</v>
      </c>
    </row>
    <row r="15" spans="2:9" ht="12">
      <c r="B15" s="112">
        <v>3173</v>
      </c>
      <c r="C15" s="118" t="s">
        <v>195</v>
      </c>
      <c r="D15" s="111" t="s">
        <v>184</v>
      </c>
      <c r="E15" s="112" t="s">
        <v>14</v>
      </c>
      <c r="F15" s="112"/>
      <c r="G15" s="112"/>
      <c r="H15" s="165">
        <v>1.017</v>
      </c>
      <c r="I15" s="168">
        <v>1.017</v>
      </c>
    </row>
    <row r="16" spans="2:9" ht="12">
      <c r="B16" s="120">
        <v>3525</v>
      </c>
      <c r="C16" s="169" t="s">
        <v>15</v>
      </c>
      <c r="D16" s="170" t="s">
        <v>16</v>
      </c>
      <c r="E16" s="112"/>
      <c r="F16" s="112"/>
      <c r="G16" s="112"/>
      <c r="H16" s="165">
        <v>1.037</v>
      </c>
      <c r="I16" s="166">
        <v>1.039</v>
      </c>
    </row>
    <row r="17" spans="2:9" ht="12">
      <c r="B17" s="120">
        <v>3765</v>
      </c>
      <c r="C17" s="116" t="s">
        <v>17</v>
      </c>
      <c r="D17" s="57" t="s">
        <v>18</v>
      </c>
      <c r="E17" s="112"/>
      <c r="F17" s="112"/>
      <c r="G17" s="112"/>
      <c r="H17" s="165">
        <v>1.25</v>
      </c>
      <c r="I17" s="166">
        <v>1.25</v>
      </c>
    </row>
    <row r="18" spans="1:9" ht="12">
      <c r="A18" s="39"/>
      <c r="B18" s="120">
        <v>4004</v>
      </c>
      <c r="C18" s="57" t="s">
        <v>156</v>
      </c>
      <c r="D18" s="57" t="s">
        <v>157</v>
      </c>
      <c r="E18" s="112" t="s">
        <v>311</v>
      </c>
      <c r="F18" s="112">
        <v>1.071</v>
      </c>
      <c r="G18" s="117"/>
      <c r="H18" s="165">
        <v>1.069</v>
      </c>
      <c r="I18" s="166">
        <v>1.067</v>
      </c>
    </row>
    <row r="19" spans="1:9" ht="12">
      <c r="A19" s="39"/>
      <c r="B19" s="120">
        <v>4506</v>
      </c>
      <c r="C19" s="116" t="s">
        <v>19</v>
      </c>
      <c r="D19" s="171" t="s">
        <v>20</v>
      </c>
      <c r="E19" s="112"/>
      <c r="F19" s="112"/>
      <c r="G19" s="117"/>
      <c r="H19" s="165">
        <v>1.152</v>
      </c>
      <c r="I19" s="166">
        <v>1.153</v>
      </c>
    </row>
    <row r="20" spans="1:9" ht="12">
      <c r="A20" s="39"/>
      <c r="B20" s="112">
        <v>4774</v>
      </c>
      <c r="C20" s="111" t="s">
        <v>21</v>
      </c>
      <c r="D20" s="111" t="s">
        <v>22</v>
      </c>
      <c r="E20" s="112" t="s">
        <v>14</v>
      </c>
      <c r="F20" s="112"/>
      <c r="G20" s="112"/>
      <c r="H20" s="172">
        <v>1.021</v>
      </c>
      <c r="I20" s="166">
        <v>1.012</v>
      </c>
    </row>
    <row r="21" spans="1:9" ht="12">
      <c r="A21" s="39"/>
      <c r="B21" s="120">
        <v>4825.1</v>
      </c>
      <c r="C21" s="116" t="s">
        <v>234</v>
      </c>
      <c r="D21" s="57" t="s">
        <v>149</v>
      </c>
      <c r="E21" s="112" t="s">
        <v>311</v>
      </c>
      <c r="F21" s="112"/>
      <c r="G21" s="112"/>
      <c r="H21" s="165">
        <v>0.888</v>
      </c>
      <c r="I21" s="166">
        <v>0.889</v>
      </c>
    </row>
    <row r="22" spans="2:9" ht="12">
      <c r="B22" s="112">
        <v>4825.2</v>
      </c>
      <c r="C22" s="111" t="s">
        <v>193</v>
      </c>
      <c r="D22" s="111" t="s">
        <v>194</v>
      </c>
      <c r="E22" s="112" t="s">
        <v>14</v>
      </c>
      <c r="F22" s="112">
        <v>0.919</v>
      </c>
      <c r="G22" s="112">
        <v>0.918</v>
      </c>
      <c r="H22" s="165">
        <v>0.914</v>
      </c>
      <c r="I22" s="168">
        <v>0.914</v>
      </c>
    </row>
    <row r="23" spans="1:9" ht="12">
      <c r="A23" s="39"/>
      <c r="B23" s="128">
        <v>4932</v>
      </c>
      <c r="C23" s="121" t="s">
        <v>186</v>
      </c>
      <c r="D23" s="121" t="s">
        <v>185</v>
      </c>
      <c r="E23" s="112" t="s">
        <v>14</v>
      </c>
      <c r="F23" s="112"/>
      <c r="G23" s="112">
        <v>0.992</v>
      </c>
      <c r="H23" s="165">
        <v>0.992</v>
      </c>
      <c r="I23" s="168">
        <v>0.992</v>
      </c>
    </row>
    <row r="24" spans="2:9" ht="12">
      <c r="B24" s="112">
        <v>5055</v>
      </c>
      <c r="C24" s="111" t="s">
        <v>23</v>
      </c>
      <c r="D24" s="111" t="s">
        <v>154</v>
      </c>
      <c r="E24" s="112"/>
      <c r="F24" s="112">
        <v>1.038</v>
      </c>
      <c r="G24" s="112">
        <v>1.039</v>
      </c>
      <c r="H24" s="165">
        <v>1.039</v>
      </c>
      <c r="I24" s="166">
        <v>1.044</v>
      </c>
    </row>
    <row r="25" spans="2:9" ht="12">
      <c r="B25" s="120">
        <v>5157</v>
      </c>
      <c r="C25" s="169" t="s">
        <v>24</v>
      </c>
      <c r="D25" s="167" t="s">
        <v>25</v>
      </c>
      <c r="E25" s="112"/>
      <c r="F25" s="112"/>
      <c r="G25" s="112"/>
      <c r="H25" s="165">
        <v>1.001</v>
      </c>
      <c r="I25" s="166">
        <v>0.998</v>
      </c>
    </row>
    <row r="26" spans="2:9" ht="12">
      <c r="B26" s="120">
        <v>5412</v>
      </c>
      <c r="C26" s="169" t="s">
        <v>26</v>
      </c>
      <c r="D26" s="169" t="s">
        <v>27</v>
      </c>
      <c r="E26" s="112"/>
      <c r="F26" s="112"/>
      <c r="G26" s="112"/>
      <c r="H26" s="165">
        <v>0.977</v>
      </c>
      <c r="I26" s="166">
        <v>0.977</v>
      </c>
    </row>
    <row r="27" spans="1:9" ht="12">
      <c r="A27" s="39"/>
      <c r="B27" s="120">
        <v>5503</v>
      </c>
      <c r="C27" s="57" t="s">
        <v>162</v>
      </c>
      <c r="D27" s="57" t="s">
        <v>243</v>
      </c>
      <c r="E27" s="112" t="s">
        <v>311</v>
      </c>
      <c r="F27" s="112">
        <v>1.141</v>
      </c>
      <c r="G27" s="112">
        <v>1.143</v>
      </c>
      <c r="H27" s="165">
        <v>1.139</v>
      </c>
      <c r="I27" s="168">
        <v>1.139</v>
      </c>
    </row>
    <row r="28" spans="1:9" ht="12">
      <c r="A28" s="39"/>
      <c r="B28" s="112">
        <v>5550</v>
      </c>
      <c r="C28" s="111" t="s">
        <v>187</v>
      </c>
      <c r="D28" s="121" t="s">
        <v>185</v>
      </c>
      <c r="E28" s="112" t="s">
        <v>14</v>
      </c>
      <c r="F28" s="112"/>
      <c r="G28" s="112"/>
      <c r="H28" s="165">
        <v>0.99</v>
      </c>
      <c r="I28" s="168">
        <v>0.99</v>
      </c>
    </row>
    <row r="29" spans="2:9" ht="12">
      <c r="B29" s="120">
        <v>5785</v>
      </c>
      <c r="C29" s="57" t="s">
        <v>155</v>
      </c>
      <c r="D29" s="169" t="s">
        <v>28</v>
      </c>
      <c r="E29" s="112" t="s">
        <v>311</v>
      </c>
      <c r="F29" s="112">
        <v>1.095</v>
      </c>
      <c r="G29" s="112">
        <v>1.098</v>
      </c>
      <c r="H29" s="172">
        <v>1.098</v>
      </c>
      <c r="I29" s="166">
        <v>1.124</v>
      </c>
    </row>
    <row r="30" spans="1:9" ht="12">
      <c r="A30" s="39"/>
      <c r="B30" s="112">
        <v>5791</v>
      </c>
      <c r="C30" s="111" t="s">
        <v>182</v>
      </c>
      <c r="D30" s="111" t="s">
        <v>184</v>
      </c>
      <c r="E30" s="112" t="s">
        <v>14</v>
      </c>
      <c r="F30" s="112"/>
      <c r="G30" s="112"/>
      <c r="H30" s="165">
        <v>1.017</v>
      </c>
      <c r="I30" s="166">
        <v>1.016</v>
      </c>
    </row>
    <row r="31" spans="1:9" ht="12">
      <c r="A31" s="39"/>
      <c r="B31" s="112">
        <v>5830</v>
      </c>
      <c r="C31" s="111" t="s">
        <v>29</v>
      </c>
      <c r="D31" s="111" t="s">
        <v>30</v>
      </c>
      <c r="E31" s="112" t="s">
        <v>311</v>
      </c>
      <c r="F31" s="112"/>
      <c r="G31" s="112">
        <v>1.035</v>
      </c>
      <c r="H31" s="165">
        <v>1.037</v>
      </c>
      <c r="I31" s="166">
        <v>1.04</v>
      </c>
    </row>
    <row r="32" spans="2:9" ht="12">
      <c r="B32" s="112">
        <v>5841</v>
      </c>
      <c r="C32" s="111" t="s">
        <v>260</v>
      </c>
      <c r="D32" s="57" t="s">
        <v>184</v>
      </c>
      <c r="E32" s="112" t="s">
        <v>311</v>
      </c>
      <c r="F32" s="112">
        <v>1.017</v>
      </c>
      <c r="G32" s="112">
        <v>1.016</v>
      </c>
      <c r="H32" s="165">
        <v>1.015</v>
      </c>
      <c r="I32" s="166">
        <v>1.014</v>
      </c>
    </row>
    <row r="33" spans="2:9" ht="12">
      <c r="B33" s="112">
        <v>5865</v>
      </c>
      <c r="C33" s="111" t="s">
        <v>164</v>
      </c>
      <c r="D33" s="111" t="s">
        <v>157</v>
      </c>
      <c r="E33" s="112" t="s">
        <v>311</v>
      </c>
      <c r="F33" s="112">
        <v>1.072</v>
      </c>
      <c r="G33" s="112">
        <v>1.069</v>
      </c>
      <c r="H33" s="165">
        <v>1.069</v>
      </c>
      <c r="I33" s="168">
        <v>1.069</v>
      </c>
    </row>
    <row r="34" spans="1:9" ht="12">
      <c r="A34" s="39"/>
      <c r="B34" s="120">
        <v>5870</v>
      </c>
      <c r="C34" s="116" t="s">
        <v>249</v>
      </c>
      <c r="D34" s="116" t="s">
        <v>250</v>
      </c>
      <c r="E34" s="112"/>
      <c r="F34" s="112">
        <v>1.068</v>
      </c>
      <c r="G34" s="112">
        <v>1.067</v>
      </c>
      <c r="H34" s="165">
        <v>1.07</v>
      </c>
      <c r="I34" s="166">
        <v>1.071</v>
      </c>
    </row>
    <row r="35" spans="2:9" ht="12">
      <c r="B35" s="112">
        <v>5933</v>
      </c>
      <c r="C35" s="111" t="s">
        <v>183</v>
      </c>
      <c r="D35" s="111" t="s">
        <v>184</v>
      </c>
      <c r="E35" s="112" t="s">
        <v>14</v>
      </c>
      <c r="F35" s="112">
        <v>1.018</v>
      </c>
      <c r="G35" s="112">
        <v>1.016</v>
      </c>
      <c r="H35" s="165">
        <v>1.016</v>
      </c>
      <c r="I35" s="166">
        <v>1.015</v>
      </c>
    </row>
    <row r="36" spans="1:9" ht="12">
      <c r="A36" s="39"/>
      <c r="B36" s="120">
        <v>6155</v>
      </c>
      <c r="C36" s="57" t="s">
        <v>160</v>
      </c>
      <c r="D36" s="57" t="s">
        <v>161</v>
      </c>
      <c r="E36" s="112" t="s">
        <v>311</v>
      </c>
      <c r="F36" s="112">
        <v>1.028</v>
      </c>
      <c r="G36" s="112">
        <v>1.025</v>
      </c>
      <c r="H36" s="165">
        <v>1.025</v>
      </c>
      <c r="I36" s="166">
        <v>1.022</v>
      </c>
    </row>
    <row r="37" spans="2:9" ht="12">
      <c r="B37" s="120">
        <v>6308</v>
      </c>
      <c r="C37" s="57" t="s">
        <v>232</v>
      </c>
      <c r="D37" s="57" t="s">
        <v>233</v>
      </c>
      <c r="E37" s="112" t="s">
        <v>311</v>
      </c>
      <c r="F37" s="112">
        <v>1.287</v>
      </c>
      <c r="G37" s="112">
        <v>1.281</v>
      </c>
      <c r="H37" s="165">
        <v>1.282</v>
      </c>
      <c r="I37" s="166">
        <v>1.283</v>
      </c>
    </row>
    <row r="38" spans="2:9" ht="12">
      <c r="B38" s="120">
        <v>6318</v>
      </c>
      <c r="C38" s="169" t="s">
        <v>31</v>
      </c>
      <c r="D38" s="169" t="s">
        <v>32</v>
      </c>
      <c r="E38" s="112"/>
      <c r="F38" s="112"/>
      <c r="G38" s="112"/>
      <c r="H38" s="165">
        <v>1.029</v>
      </c>
      <c r="I38" s="166">
        <v>1.027</v>
      </c>
    </row>
    <row r="39" spans="2:9" ht="12">
      <c r="B39" s="120">
        <v>6377</v>
      </c>
      <c r="C39" s="169" t="s">
        <v>33</v>
      </c>
      <c r="D39" s="169" t="s">
        <v>34</v>
      </c>
      <c r="E39" s="112"/>
      <c r="F39" s="112"/>
      <c r="G39" s="112"/>
      <c r="H39" s="165">
        <v>1.02</v>
      </c>
      <c r="I39" s="166">
        <v>1.024</v>
      </c>
    </row>
    <row r="40" spans="2:9" ht="12">
      <c r="B40" s="120">
        <v>6379</v>
      </c>
      <c r="C40" s="57" t="s">
        <v>35</v>
      </c>
      <c r="D40" s="57" t="s">
        <v>36</v>
      </c>
      <c r="E40" s="112" t="s">
        <v>311</v>
      </c>
      <c r="F40" s="112">
        <v>1.044</v>
      </c>
      <c r="G40" s="112">
        <v>1.046</v>
      </c>
      <c r="H40" s="165">
        <v>1.046</v>
      </c>
      <c r="I40" s="168">
        <v>1.046</v>
      </c>
    </row>
    <row r="41" spans="2:9" ht="12">
      <c r="B41" s="120">
        <v>6482</v>
      </c>
      <c r="C41" s="116" t="s">
        <v>37</v>
      </c>
      <c r="D41" s="116" t="s">
        <v>38</v>
      </c>
      <c r="E41" s="112"/>
      <c r="F41" s="112"/>
      <c r="G41" s="112"/>
      <c r="H41" s="165">
        <v>0.935</v>
      </c>
      <c r="I41" s="166">
        <v>0.935</v>
      </c>
    </row>
    <row r="42" spans="1:9" ht="12">
      <c r="A42" s="39"/>
      <c r="B42" s="120">
        <v>3</v>
      </c>
      <c r="C42" s="116" t="s">
        <v>265</v>
      </c>
      <c r="D42" s="116" t="s">
        <v>266</v>
      </c>
      <c r="E42" s="112" t="s">
        <v>311</v>
      </c>
      <c r="F42" s="112"/>
      <c r="G42" s="112"/>
      <c r="H42" s="172">
        <v>0.797</v>
      </c>
      <c r="I42" s="168">
        <v>0.797</v>
      </c>
    </row>
    <row r="43" spans="2:9" ht="12">
      <c r="B43" s="120">
        <v>44</v>
      </c>
      <c r="C43" s="116" t="s">
        <v>240</v>
      </c>
      <c r="D43" s="57" t="s">
        <v>147</v>
      </c>
      <c r="E43" s="112" t="s">
        <v>311</v>
      </c>
      <c r="F43" s="112"/>
      <c r="G43" s="112"/>
      <c r="H43" s="172">
        <v>0.85</v>
      </c>
      <c r="I43" s="168">
        <v>0.85</v>
      </c>
    </row>
    <row r="44" spans="2:9" ht="12">
      <c r="B44" s="120">
        <v>241</v>
      </c>
      <c r="C44" s="52" t="s">
        <v>238</v>
      </c>
      <c r="D44" s="58" t="s">
        <v>239</v>
      </c>
      <c r="E44" s="112" t="s">
        <v>311</v>
      </c>
      <c r="F44" s="112"/>
      <c r="G44" s="112"/>
      <c r="H44" s="172">
        <v>0.971</v>
      </c>
      <c r="I44" s="168">
        <v>0.971</v>
      </c>
    </row>
    <row r="45" spans="1:9" ht="12">
      <c r="A45" s="39"/>
      <c r="B45" s="120">
        <v>2177</v>
      </c>
      <c r="C45" s="57" t="s">
        <v>244</v>
      </c>
      <c r="D45" s="58" t="s">
        <v>245</v>
      </c>
      <c r="E45" s="112" t="s">
        <v>311</v>
      </c>
      <c r="F45" s="112"/>
      <c r="G45" s="112"/>
      <c r="H45" s="172">
        <v>0.708</v>
      </c>
      <c r="I45" s="168">
        <v>0.708</v>
      </c>
    </row>
    <row r="46" spans="1:9" ht="12">
      <c r="A46" s="39"/>
      <c r="B46" s="120">
        <v>3689</v>
      </c>
      <c r="C46" s="57" t="s">
        <v>251</v>
      </c>
      <c r="D46" s="58" t="s">
        <v>252</v>
      </c>
      <c r="E46" s="112" t="s">
        <v>311</v>
      </c>
      <c r="F46" s="112"/>
      <c r="G46" s="112"/>
      <c r="H46" s="172">
        <v>0.904</v>
      </c>
      <c r="I46" s="168">
        <v>0.904</v>
      </c>
    </row>
    <row r="47" spans="1:9" ht="12">
      <c r="A47" s="39"/>
      <c r="B47" s="112">
        <v>4023</v>
      </c>
      <c r="C47" s="54" t="s">
        <v>269</v>
      </c>
      <c r="D47" s="59" t="s">
        <v>159</v>
      </c>
      <c r="E47" s="112" t="s">
        <v>311</v>
      </c>
      <c r="F47" s="112"/>
      <c r="G47" s="112"/>
      <c r="H47" s="172">
        <v>1.028</v>
      </c>
      <c r="I47" s="168">
        <v>1.028</v>
      </c>
    </row>
    <row r="48" spans="2:9" ht="12">
      <c r="B48" s="120">
        <v>4135</v>
      </c>
      <c r="C48" s="57" t="s">
        <v>153</v>
      </c>
      <c r="D48" s="58" t="s">
        <v>154</v>
      </c>
      <c r="E48" s="112" t="s">
        <v>311</v>
      </c>
      <c r="F48" s="112"/>
      <c r="G48" s="112"/>
      <c r="H48" s="172">
        <v>1.037</v>
      </c>
      <c r="I48" s="168">
        <v>1.037</v>
      </c>
    </row>
    <row r="49" spans="1:9" ht="12">
      <c r="A49" s="39"/>
      <c r="B49" s="112">
        <v>4136</v>
      </c>
      <c r="C49" s="127" t="s">
        <v>39</v>
      </c>
      <c r="D49" s="127" t="s">
        <v>40</v>
      </c>
      <c r="E49" s="112" t="s">
        <v>311</v>
      </c>
      <c r="F49" s="112"/>
      <c r="G49" s="112"/>
      <c r="H49" s="172">
        <v>0.965</v>
      </c>
      <c r="I49" s="168">
        <v>0.965</v>
      </c>
    </row>
    <row r="50" spans="2:9" ht="12">
      <c r="B50" s="120">
        <v>4677</v>
      </c>
      <c r="C50" s="111" t="s">
        <v>151</v>
      </c>
      <c r="D50" s="57" t="s">
        <v>152</v>
      </c>
      <c r="E50" s="112" t="s">
        <v>311</v>
      </c>
      <c r="F50" s="112"/>
      <c r="G50" s="112"/>
      <c r="H50" s="172">
        <v>0.95</v>
      </c>
      <c r="I50" s="168">
        <v>0.95</v>
      </c>
    </row>
    <row r="51" spans="1:9" ht="12">
      <c r="A51" s="39"/>
      <c r="B51" s="120">
        <v>4710</v>
      </c>
      <c r="C51" s="57" t="s">
        <v>242</v>
      </c>
      <c r="D51" s="57" t="s">
        <v>149</v>
      </c>
      <c r="E51" s="112" t="s">
        <v>311</v>
      </c>
      <c r="F51" s="112"/>
      <c r="G51" s="112"/>
      <c r="H51" s="172">
        <v>0.888</v>
      </c>
      <c r="I51" s="168">
        <v>0.888</v>
      </c>
    </row>
    <row r="52" spans="1:9" ht="12">
      <c r="A52" s="39"/>
      <c r="B52" s="120">
        <v>4712</v>
      </c>
      <c r="C52" s="57" t="s">
        <v>163</v>
      </c>
      <c r="D52" s="57" t="s">
        <v>149</v>
      </c>
      <c r="E52" s="112" t="s">
        <v>311</v>
      </c>
      <c r="F52" s="112"/>
      <c r="G52" s="112"/>
      <c r="H52" s="172">
        <v>0.888</v>
      </c>
      <c r="I52" s="168">
        <v>0.888</v>
      </c>
    </row>
    <row r="53" spans="2:9" ht="12">
      <c r="B53" s="120">
        <v>4794</v>
      </c>
      <c r="C53" s="57" t="s">
        <v>261</v>
      </c>
      <c r="D53" s="58" t="s">
        <v>262</v>
      </c>
      <c r="E53" s="112" t="s">
        <v>311</v>
      </c>
      <c r="F53" s="112"/>
      <c r="G53" s="112"/>
      <c r="H53" s="172">
        <v>0.85</v>
      </c>
      <c r="I53" s="168">
        <v>0.85</v>
      </c>
    </row>
    <row r="54" spans="1:9" ht="12">
      <c r="A54" s="39"/>
      <c r="B54" s="120">
        <v>4825</v>
      </c>
      <c r="C54" s="116" t="s">
        <v>234</v>
      </c>
      <c r="D54" s="57" t="s">
        <v>149</v>
      </c>
      <c r="E54" s="112" t="s">
        <v>311</v>
      </c>
      <c r="F54" s="112"/>
      <c r="G54" s="112"/>
      <c r="H54" s="172">
        <v>0.888</v>
      </c>
      <c r="I54" s="168">
        <v>0.888</v>
      </c>
    </row>
    <row r="55" spans="2:9" ht="12">
      <c r="B55" s="120">
        <v>5015</v>
      </c>
      <c r="C55" s="57" t="s">
        <v>257</v>
      </c>
      <c r="D55" s="57" t="s">
        <v>258</v>
      </c>
      <c r="E55" s="112" t="s">
        <v>311</v>
      </c>
      <c r="F55" s="112"/>
      <c r="G55" s="112"/>
      <c r="H55" s="172">
        <v>1.037</v>
      </c>
      <c r="I55" s="168">
        <v>1.037</v>
      </c>
    </row>
    <row r="56" spans="1:9" ht="12">
      <c r="A56" s="39"/>
      <c r="B56" s="112">
        <v>5016</v>
      </c>
      <c r="C56" s="54" t="s">
        <v>148</v>
      </c>
      <c r="D56" s="59" t="s">
        <v>149</v>
      </c>
      <c r="E56" s="112" t="s">
        <v>311</v>
      </c>
      <c r="F56" s="112"/>
      <c r="G56" s="112"/>
      <c r="H56" s="172">
        <v>0.888</v>
      </c>
      <c r="I56" s="168">
        <v>0.888</v>
      </c>
    </row>
    <row r="57" spans="2:9" ht="12">
      <c r="B57" s="120">
        <v>5018</v>
      </c>
      <c r="C57" s="57" t="s">
        <v>259</v>
      </c>
      <c r="D57" s="58" t="s">
        <v>149</v>
      </c>
      <c r="E57" s="112" t="s">
        <v>311</v>
      </c>
      <c r="F57" s="112"/>
      <c r="G57" s="112"/>
      <c r="H57" s="172">
        <v>0.888</v>
      </c>
      <c r="I57" s="168">
        <v>0.888</v>
      </c>
    </row>
    <row r="58" spans="2:9" ht="12">
      <c r="B58" s="120">
        <v>5084</v>
      </c>
      <c r="C58" s="57" t="s">
        <v>241</v>
      </c>
      <c r="D58" s="57" t="s">
        <v>149</v>
      </c>
      <c r="E58" s="112" t="s">
        <v>311</v>
      </c>
      <c r="F58" s="112"/>
      <c r="G58" s="112"/>
      <c r="H58" s="172">
        <v>0.888</v>
      </c>
      <c r="I58" s="168">
        <v>0.888</v>
      </c>
    </row>
    <row r="59" spans="2:9" ht="12">
      <c r="B59" s="112">
        <v>5248</v>
      </c>
      <c r="C59" s="111" t="s">
        <v>165</v>
      </c>
      <c r="D59" s="59" t="s">
        <v>166</v>
      </c>
      <c r="E59" s="112" t="s">
        <v>311</v>
      </c>
      <c r="F59" s="112"/>
      <c r="G59" s="112"/>
      <c r="H59" s="172">
        <v>0.951</v>
      </c>
      <c r="I59" s="168">
        <v>0.951</v>
      </c>
    </row>
    <row r="60" spans="1:9" ht="12">
      <c r="A60" s="39"/>
      <c r="B60" s="120">
        <v>5253</v>
      </c>
      <c r="C60" s="57" t="s">
        <v>158</v>
      </c>
      <c r="D60" s="58" t="s">
        <v>159</v>
      </c>
      <c r="E60" s="112" t="s">
        <v>311</v>
      </c>
      <c r="F60" s="112"/>
      <c r="G60" s="112"/>
      <c r="H60" s="172">
        <v>1.028</v>
      </c>
      <c r="I60" s="168">
        <v>1.028</v>
      </c>
    </row>
    <row r="61" spans="1:9" ht="12">
      <c r="A61" s="39"/>
      <c r="B61" s="120">
        <v>5516</v>
      </c>
      <c r="C61" s="116" t="s">
        <v>230</v>
      </c>
      <c r="D61" s="56" t="s">
        <v>231</v>
      </c>
      <c r="E61" s="112" t="s">
        <v>311</v>
      </c>
      <c r="F61" s="112"/>
      <c r="G61" s="112"/>
      <c r="H61" s="172">
        <v>0.937</v>
      </c>
      <c r="I61" s="168">
        <v>0.937</v>
      </c>
    </row>
    <row r="62" spans="2:9" ht="12">
      <c r="B62" s="120">
        <v>5527</v>
      </c>
      <c r="C62" s="57" t="s">
        <v>150</v>
      </c>
      <c r="D62" s="58" t="s">
        <v>237</v>
      </c>
      <c r="E62" s="112" t="s">
        <v>311</v>
      </c>
      <c r="F62" s="112"/>
      <c r="G62" s="112"/>
      <c r="H62" s="172">
        <v>1.003</v>
      </c>
      <c r="I62" s="168">
        <v>1.003</v>
      </c>
    </row>
    <row r="63" spans="2:9" ht="12">
      <c r="B63" s="112">
        <v>5920</v>
      </c>
      <c r="C63" s="111" t="s">
        <v>145</v>
      </c>
      <c r="D63" s="59" t="s">
        <v>146</v>
      </c>
      <c r="E63" s="112" t="s">
        <v>311</v>
      </c>
      <c r="F63" s="112"/>
      <c r="G63" s="112"/>
      <c r="H63" s="172">
        <v>0.844</v>
      </c>
      <c r="I63" s="168">
        <v>0.844</v>
      </c>
    </row>
    <row r="64" spans="1:9" ht="12">
      <c r="A64" s="39"/>
      <c r="B64" s="120">
        <v>6066</v>
      </c>
      <c r="C64" s="57" t="s">
        <v>255</v>
      </c>
      <c r="D64" s="57" t="s">
        <v>256</v>
      </c>
      <c r="E64" s="112" t="s">
        <v>311</v>
      </c>
      <c r="F64" s="112"/>
      <c r="G64" s="112"/>
      <c r="H64" s="172">
        <v>0.98</v>
      </c>
      <c r="I64" s="168">
        <v>0.98</v>
      </c>
    </row>
    <row r="65" spans="1:9" ht="12">
      <c r="A65" s="39"/>
      <c r="B65" s="112">
        <v>6287</v>
      </c>
      <c r="C65" s="54" t="s">
        <v>267</v>
      </c>
      <c r="D65" s="59" t="s">
        <v>268</v>
      </c>
      <c r="E65" s="112" t="s">
        <v>311</v>
      </c>
      <c r="F65" s="112"/>
      <c r="G65" s="112"/>
      <c r="H65" s="172">
        <v>0.951</v>
      </c>
      <c r="I65" s="168">
        <v>0.951</v>
      </c>
    </row>
    <row r="66" spans="2:9" ht="12">
      <c r="B66" s="120">
        <v>6288</v>
      </c>
      <c r="C66" s="57" t="s">
        <v>235</v>
      </c>
      <c r="D66" s="57" t="s">
        <v>236</v>
      </c>
      <c r="E66" s="112" t="s">
        <v>311</v>
      </c>
      <c r="F66" s="112"/>
      <c r="G66" s="112"/>
      <c r="H66" s="172">
        <v>1.159</v>
      </c>
      <c r="I66" s="168">
        <v>1.159</v>
      </c>
    </row>
    <row r="67" spans="1:9" ht="12">
      <c r="A67" s="39"/>
      <c r="B67" s="120">
        <v>6229</v>
      </c>
      <c r="C67" s="116" t="s">
        <v>247</v>
      </c>
      <c r="D67" s="56" t="s">
        <v>248</v>
      </c>
      <c r="E67" s="112" t="s">
        <v>311</v>
      </c>
      <c r="F67" s="112">
        <v>0.933</v>
      </c>
      <c r="G67" s="112">
        <v>0.936</v>
      </c>
      <c r="H67" s="172">
        <v>0.936</v>
      </c>
      <c r="I67" s="168">
        <v>0.936</v>
      </c>
    </row>
    <row r="68" spans="1:9" ht="12">
      <c r="A68" s="39"/>
      <c r="B68" s="120">
        <v>6311</v>
      </c>
      <c r="C68" s="57" t="s">
        <v>253</v>
      </c>
      <c r="D68" s="57" t="s">
        <v>254</v>
      </c>
      <c r="E68" s="112" t="s">
        <v>311</v>
      </c>
      <c r="F68" s="112"/>
      <c r="G68" s="112"/>
      <c r="H68" s="172">
        <v>0.944</v>
      </c>
      <c r="I68" s="168">
        <v>0.944</v>
      </c>
    </row>
    <row r="69" spans="1:9" ht="12">
      <c r="A69" s="39"/>
      <c r="B69" s="120">
        <v>6423</v>
      </c>
      <c r="C69" s="57" t="s">
        <v>263</v>
      </c>
      <c r="D69" s="57" t="s">
        <v>264</v>
      </c>
      <c r="E69" s="112" t="s">
        <v>311</v>
      </c>
      <c r="F69" s="112"/>
      <c r="G69" s="112"/>
      <c r="H69" s="172">
        <v>0.844</v>
      </c>
      <c r="I69" s="168">
        <v>0.844</v>
      </c>
    </row>
    <row r="70" spans="1:9" ht="12">
      <c r="A70" s="39"/>
      <c r="B70" s="112">
        <v>7717</v>
      </c>
      <c r="C70" s="118" t="s">
        <v>270</v>
      </c>
      <c r="D70" s="59" t="s">
        <v>271</v>
      </c>
      <c r="E70" s="112" t="s">
        <v>311</v>
      </c>
      <c r="F70" s="112"/>
      <c r="G70" s="112"/>
      <c r="H70" s="172">
        <v>0.867</v>
      </c>
      <c r="I70" s="168">
        <v>0.867</v>
      </c>
    </row>
    <row r="71" spans="1:9" ht="12">
      <c r="A71" s="39"/>
      <c r="B71" s="112">
        <v>3687</v>
      </c>
      <c r="C71" s="111" t="s">
        <v>41</v>
      </c>
      <c r="D71" s="59" t="s">
        <v>42</v>
      </c>
      <c r="E71" s="112" t="s">
        <v>14</v>
      </c>
      <c r="F71" s="112"/>
      <c r="G71" s="112"/>
      <c r="H71" s="172">
        <v>0.93</v>
      </c>
      <c r="I71" s="168">
        <v>0.93</v>
      </c>
    </row>
    <row r="72" spans="1:9" ht="12">
      <c r="A72" s="39"/>
      <c r="B72" s="112">
        <v>4639</v>
      </c>
      <c r="C72" s="111" t="s">
        <v>196</v>
      </c>
      <c r="D72" s="59" t="s">
        <v>152</v>
      </c>
      <c r="E72" s="112" t="s">
        <v>14</v>
      </c>
      <c r="F72" s="112"/>
      <c r="G72" s="112"/>
      <c r="H72" s="172">
        <v>0.95</v>
      </c>
      <c r="I72" s="168">
        <v>0.95</v>
      </c>
    </row>
    <row r="73" spans="1:9" ht="12">
      <c r="A73" s="39"/>
      <c r="B73" s="112">
        <v>4832</v>
      </c>
      <c r="C73" s="111" t="s">
        <v>190</v>
      </c>
      <c r="D73" s="59" t="s">
        <v>191</v>
      </c>
      <c r="E73" s="112" t="s">
        <v>14</v>
      </c>
      <c r="F73" s="112"/>
      <c r="G73" s="112"/>
      <c r="H73" s="172">
        <v>0.98</v>
      </c>
      <c r="I73" s="168">
        <v>0.98</v>
      </c>
    </row>
    <row r="74" spans="1:9" ht="12">
      <c r="A74" s="39"/>
      <c r="B74" s="112">
        <v>5020</v>
      </c>
      <c r="C74" s="111" t="s">
        <v>188</v>
      </c>
      <c r="D74" s="59" t="s">
        <v>189</v>
      </c>
      <c r="E74" s="112" t="s">
        <v>14</v>
      </c>
      <c r="F74" s="112"/>
      <c r="G74" s="112"/>
      <c r="H74" s="172">
        <v>0.988</v>
      </c>
      <c r="I74" s="168">
        <v>0.988</v>
      </c>
    </row>
    <row r="75" spans="2:9" ht="12">
      <c r="B75" s="112">
        <v>5404</v>
      </c>
      <c r="C75" s="111" t="s">
        <v>192</v>
      </c>
      <c r="D75" s="59" t="s">
        <v>43</v>
      </c>
      <c r="E75" s="112" t="s">
        <v>14</v>
      </c>
      <c r="F75" s="112"/>
      <c r="G75" s="112"/>
      <c r="H75" s="172">
        <v>0.988</v>
      </c>
      <c r="I75" s="168">
        <v>0.988</v>
      </c>
    </row>
    <row r="76" spans="2:9" ht="12">
      <c r="B76" s="112">
        <v>66</v>
      </c>
      <c r="C76" s="111" t="s">
        <v>44</v>
      </c>
      <c r="D76" s="59" t="s">
        <v>142</v>
      </c>
      <c r="E76" s="112" t="s">
        <v>45</v>
      </c>
      <c r="F76" s="112"/>
      <c r="G76" s="112"/>
      <c r="H76" s="172">
        <v>0.817</v>
      </c>
      <c r="I76" s="168">
        <v>0.817</v>
      </c>
    </row>
    <row r="77" spans="1:9" ht="12">
      <c r="A77" s="39"/>
      <c r="B77" s="112">
        <v>164</v>
      </c>
      <c r="C77" s="111" t="s">
        <v>222</v>
      </c>
      <c r="D77" s="59" t="s">
        <v>223</v>
      </c>
      <c r="E77" s="112" t="s">
        <v>45</v>
      </c>
      <c r="F77" s="112"/>
      <c r="G77" s="112"/>
      <c r="H77" s="172">
        <v>0.844</v>
      </c>
      <c r="I77" s="168">
        <v>0.844</v>
      </c>
    </row>
    <row r="78" spans="2:9" ht="12">
      <c r="B78" s="112">
        <v>167</v>
      </c>
      <c r="C78" s="111" t="s">
        <v>46</v>
      </c>
      <c r="D78" s="59" t="s">
        <v>47</v>
      </c>
      <c r="E78" s="112" t="s">
        <v>45</v>
      </c>
      <c r="F78" s="112"/>
      <c r="G78" s="112"/>
      <c r="H78" s="172">
        <v>0.885</v>
      </c>
      <c r="I78" s="168">
        <v>0.885</v>
      </c>
    </row>
    <row r="79" spans="2:9" ht="12">
      <c r="B79" s="112">
        <v>375</v>
      </c>
      <c r="C79" s="111" t="s">
        <v>48</v>
      </c>
      <c r="D79" s="59" t="s">
        <v>224</v>
      </c>
      <c r="E79" s="112" t="s">
        <v>45</v>
      </c>
      <c r="F79" s="112"/>
      <c r="G79" s="112"/>
      <c r="H79" s="172">
        <v>0.828</v>
      </c>
      <c r="I79" s="168">
        <v>0.828</v>
      </c>
    </row>
    <row r="80" spans="1:9" ht="12">
      <c r="A80" s="39"/>
      <c r="B80" s="112">
        <v>4418</v>
      </c>
      <c r="C80" s="111" t="s">
        <v>49</v>
      </c>
      <c r="D80" s="59" t="s">
        <v>143</v>
      </c>
      <c r="E80" s="112" t="s">
        <v>45</v>
      </c>
      <c r="F80" s="112"/>
      <c r="G80" s="112"/>
      <c r="H80" s="172">
        <v>0.844</v>
      </c>
      <c r="I80" s="168">
        <v>0.844</v>
      </c>
    </row>
    <row r="81" spans="2:9" ht="12">
      <c r="B81" s="112">
        <v>5426</v>
      </c>
      <c r="C81" s="111" t="s">
        <v>50</v>
      </c>
      <c r="D81" s="59" t="s">
        <v>51</v>
      </c>
      <c r="E81" s="112" t="s">
        <v>45</v>
      </c>
      <c r="F81" s="112"/>
      <c r="G81" s="112"/>
      <c r="H81" s="172">
        <v>0.822</v>
      </c>
      <c r="I81" s="168">
        <v>0.822</v>
      </c>
    </row>
    <row r="82" spans="2:9" ht="12">
      <c r="B82" s="112">
        <v>11</v>
      </c>
      <c r="C82" s="111" t="s">
        <v>52</v>
      </c>
      <c r="D82" s="111"/>
      <c r="E82" s="112" t="s">
        <v>53</v>
      </c>
      <c r="F82" s="112"/>
      <c r="G82" s="112"/>
      <c r="H82" s="172">
        <v>0.85</v>
      </c>
      <c r="I82" s="168">
        <v>0.85</v>
      </c>
    </row>
    <row r="83" spans="2:9" ht="12">
      <c r="B83" s="112">
        <v>4621</v>
      </c>
      <c r="C83" s="111" t="s">
        <v>54</v>
      </c>
      <c r="D83" s="111" t="s">
        <v>55</v>
      </c>
      <c r="E83" s="112" t="s">
        <v>53</v>
      </c>
      <c r="F83" s="112">
        <v>0.942</v>
      </c>
      <c r="G83" s="172">
        <v>0.912</v>
      </c>
      <c r="H83" s="172">
        <v>0.912</v>
      </c>
      <c r="I83" s="168">
        <v>0.912</v>
      </c>
    </row>
    <row r="84" spans="2:9" ht="12">
      <c r="B84" s="112">
        <v>4750</v>
      </c>
      <c r="C84" s="118" t="s">
        <v>225</v>
      </c>
      <c r="D84" s="59" t="s">
        <v>226</v>
      </c>
      <c r="E84" s="112" t="s">
        <v>53</v>
      </c>
      <c r="F84" s="112"/>
      <c r="G84" s="112"/>
      <c r="H84" s="172">
        <v>0.996</v>
      </c>
      <c r="I84" s="168">
        <v>0.996</v>
      </c>
    </row>
    <row r="85" spans="2:3" ht="12">
      <c r="B85" s="13"/>
      <c r="C85" s="119"/>
    </row>
    <row r="86" ht="12">
      <c r="B86" s="13"/>
    </row>
    <row r="87" ht="12">
      <c r="B87" s="13"/>
    </row>
    <row r="88" ht="12">
      <c r="B88" s="13"/>
    </row>
    <row r="89" ht="12">
      <c r="B89" s="13"/>
    </row>
    <row r="90" ht="12">
      <c r="B90" s="13"/>
    </row>
    <row r="91" ht="12">
      <c r="B91" s="13"/>
    </row>
    <row r="92" ht="12">
      <c r="B92" s="13"/>
    </row>
    <row r="93" ht="12">
      <c r="B93" s="13"/>
    </row>
    <row r="94" ht="12">
      <c r="B94" s="13"/>
    </row>
    <row r="95" ht="12">
      <c r="B95" s="13"/>
    </row>
    <row r="96" ht="12">
      <c r="B96" s="13"/>
    </row>
    <row r="97" ht="12">
      <c r="B97" s="13"/>
    </row>
    <row r="98" ht="12">
      <c r="B98" s="13"/>
    </row>
  </sheetData>
  <printOptions/>
  <pageMargins left="0.75" right="0.75" top="1" bottom="1" header="0.512" footer="0.512"/>
  <pageSetup orientation="portrait" paperSize="9" r:id="rId3"/>
  <legacyDrawing r:id="rId2"/>
</worksheet>
</file>

<file path=xl/worksheets/sheet4.xml><?xml version="1.0" encoding="utf-8"?>
<worksheet xmlns="http://schemas.openxmlformats.org/spreadsheetml/2006/main" xmlns:r="http://schemas.openxmlformats.org/officeDocument/2006/relationships">
  <dimension ref="A1:V50"/>
  <sheetViews>
    <sheetView workbookViewId="0" topLeftCell="A25">
      <selection activeCell="C45" sqref="C45"/>
    </sheetView>
  </sheetViews>
  <sheetFormatPr defaultColWidth="9.140625" defaultRowHeight="12"/>
  <cols>
    <col min="1" max="1" width="3.8515625" style="8" customWidth="1"/>
    <col min="2" max="2" width="9.00390625" style="2" customWidth="1"/>
    <col min="3" max="3" width="11.421875" style="2" customWidth="1"/>
    <col min="4" max="4" width="6.57421875" style="2" customWidth="1"/>
    <col min="5" max="5" width="21.140625" style="9" customWidth="1"/>
    <col min="6" max="6" width="21.140625" style="8" customWidth="1"/>
    <col min="7" max="8" width="7.7109375" style="11" customWidth="1"/>
    <col min="9" max="9" width="9.7109375" style="2" customWidth="1"/>
    <col min="10" max="10" width="5.7109375" style="12" customWidth="1"/>
    <col min="11" max="12" width="9.7109375" style="2" customWidth="1"/>
    <col min="13" max="13" width="5.7109375" style="11" customWidth="1"/>
    <col min="14" max="15" width="7.28125" style="2" customWidth="1"/>
    <col min="16" max="16384" width="9.140625" style="8" customWidth="1"/>
  </cols>
  <sheetData>
    <row r="1" spans="3:22" ht="12">
      <c r="C1" s="104"/>
      <c r="P1" s="2"/>
      <c r="Q1" s="2"/>
      <c r="R1" s="12"/>
      <c r="S1" s="11"/>
      <c r="T1" s="11"/>
      <c r="U1" s="2"/>
      <c r="V1" s="2"/>
    </row>
    <row r="2" spans="2:22" s="39" customFormat="1" ht="12">
      <c r="B2" s="13"/>
      <c r="C2" s="13"/>
      <c r="D2" s="38" t="s">
        <v>173</v>
      </c>
      <c r="F2" s="13"/>
      <c r="G2" s="13"/>
      <c r="H2" s="13"/>
      <c r="I2" s="38" t="s">
        <v>176</v>
      </c>
      <c r="J2" s="13"/>
      <c r="K2" s="13"/>
      <c r="L2" s="13"/>
      <c r="M2" s="13"/>
      <c r="N2" s="13"/>
      <c r="O2" s="13"/>
      <c r="P2" s="13"/>
      <c r="Q2" s="14"/>
      <c r="R2" s="13"/>
      <c r="S2" s="38" t="s">
        <v>213</v>
      </c>
      <c r="U2" s="13"/>
      <c r="V2" s="13"/>
    </row>
    <row r="3" spans="2:22" s="39" customFormat="1" ht="12">
      <c r="B3" s="13"/>
      <c r="C3" s="13"/>
      <c r="D3" s="38" t="s">
        <v>272</v>
      </c>
      <c r="F3" s="13"/>
      <c r="G3" s="13"/>
      <c r="H3" s="13"/>
      <c r="I3" s="38" t="s">
        <v>177</v>
      </c>
      <c r="J3" s="13"/>
      <c r="K3" s="13"/>
      <c r="L3" s="13"/>
      <c r="M3" s="13"/>
      <c r="N3" s="13"/>
      <c r="O3" s="13"/>
      <c r="P3" s="13"/>
      <c r="Q3" s="14"/>
      <c r="R3" s="13"/>
      <c r="S3" s="39" t="s">
        <v>214</v>
      </c>
      <c r="T3" s="39" t="s">
        <v>219</v>
      </c>
      <c r="U3" s="13"/>
      <c r="V3" s="13"/>
    </row>
    <row r="4" spans="2:22" s="39" customFormat="1" ht="12">
      <c r="B4" s="13"/>
      <c r="C4" s="13"/>
      <c r="D4" s="38" t="s">
        <v>174</v>
      </c>
      <c r="F4" s="13"/>
      <c r="G4" s="13"/>
      <c r="H4" s="13"/>
      <c r="I4" s="38" t="s">
        <v>178</v>
      </c>
      <c r="J4" s="13"/>
      <c r="K4" s="13"/>
      <c r="L4" s="13"/>
      <c r="M4" s="13"/>
      <c r="N4" s="13"/>
      <c r="O4" s="13"/>
      <c r="P4" s="13"/>
      <c r="Q4" s="14"/>
      <c r="R4" s="13"/>
      <c r="S4" s="39" t="s">
        <v>215</v>
      </c>
      <c r="T4" s="50" t="s">
        <v>220</v>
      </c>
      <c r="U4" s="13"/>
      <c r="V4" s="13"/>
    </row>
    <row r="5" spans="2:22" s="39" customFormat="1" ht="12">
      <c r="B5" s="13"/>
      <c r="C5" s="13"/>
      <c r="D5" s="38" t="s">
        <v>175</v>
      </c>
      <c r="F5" s="13"/>
      <c r="G5" s="13"/>
      <c r="H5" s="13"/>
      <c r="I5" s="38" t="s">
        <v>179</v>
      </c>
      <c r="J5" s="13"/>
      <c r="K5" s="13"/>
      <c r="L5" s="13"/>
      <c r="M5" s="13"/>
      <c r="N5" s="13"/>
      <c r="O5" s="13"/>
      <c r="P5" s="13"/>
      <c r="Q5" s="14"/>
      <c r="R5" s="13"/>
      <c r="S5" s="39" t="s">
        <v>216</v>
      </c>
      <c r="T5" s="39" t="s">
        <v>218</v>
      </c>
      <c r="U5" s="13"/>
      <c r="V5" s="13"/>
    </row>
    <row r="6" spans="2:22" s="39" customFormat="1" ht="12">
      <c r="B6" s="13"/>
      <c r="C6" s="13"/>
      <c r="D6" s="38"/>
      <c r="F6" s="13"/>
      <c r="G6" s="13"/>
      <c r="H6" s="13"/>
      <c r="I6" s="38" t="s">
        <v>180</v>
      </c>
      <c r="J6" s="13"/>
      <c r="K6" s="13"/>
      <c r="L6" s="13"/>
      <c r="M6" s="13"/>
      <c r="N6" s="13"/>
      <c r="O6" s="13"/>
      <c r="P6" s="13"/>
      <c r="Q6" s="14"/>
      <c r="R6" s="13"/>
      <c r="S6" s="51" t="s">
        <v>217</v>
      </c>
      <c r="T6" s="39" t="s">
        <v>221</v>
      </c>
      <c r="U6" s="13"/>
      <c r="V6" s="13"/>
    </row>
    <row r="7" spans="2:22" s="39" customFormat="1" ht="12">
      <c r="B7" s="131"/>
      <c r="C7" s="51" t="s">
        <v>278</v>
      </c>
      <c r="D7" s="6"/>
      <c r="F7" s="13"/>
      <c r="G7" s="13"/>
      <c r="H7" s="13"/>
      <c r="I7" s="38"/>
      <c r="J7" s="13"/>
      <c r="K7" s="13"/>
      <c r="L7" s="13"/>
      <c r="M7" s="13"/>
      <c r="N7" s="13"/>
      <c r="O7" s="13"/>
      <c r="P7" s="13"/>
      <c r="Q7" s="14"/>
      <c r="R7" s="13"/>
      <c r="S7" s="51"/>
      <c r="U7" s="13"/>
      <c r="V7" s="13"/>
    </row>
    <row r="8" spans="2:22" s="39" customFormat="1" ht="12">
      <c r="B8" s="105" t="s">
        <v>0</v>
      </c>
      <c r="C8" s="107"/>
      <c r="D8" s="107"/>
      <c r="E8" s="137"/>
      <c r="F8" s="13"/>
      <c r="G8" s="13"/>
      <c r="H8" s="13"/>
      <c r="I8" s="38"/>
      <c r="J8" s="13"/>
      <c r="K8" s="13"/>
      <c r="L8" s="13"/>
      <c r="M8" s="13"/>
      <c r="N8" s="13"/>
      <c r="O8" s="13"/>
      <c r="P8" s="13"/>
      <c r="Q8" s="14"/>
      <c r="R8" s="13"/>
      <c r="S8" s="51"/>
      <c r="U8" s="13"/>
      <c r="V8" s="13"/>
    </row>
    <row r="9" spans="2:22" s="39" customFormat="1" ht="12">
      <c r="B9" s="6"/>
      <c r="C9" s="105" t="s">
        <v>289</v>
      </c>
      <c r="F9" s="13"/>
      <c r="G9" s="13"/>
      <c r="H9" s="13"/>
      <c r="I9" s="38"/>
      <c r="J9" s="13"/>
      <c r="K9" s="13"/>
      <c r="L9" s="13"/>
      <c r="M9" s="13"/>
      <c r="N9" s="13"/>
      <c r="O9" s="13"/>
      <c r="P9" s="13"/>
      <c r="Q9" s="14"/>
      <c r="R9" s="13"/>
      <c r="S9" s="51"/>
      <c r="U9" s="13"/>
      <c r="V9" s="13"/>
    </row>
    <row r="10" spans="2:22" s="39" customFormat="1" ht="12">
      <c r="B10" s="6"/>
      <c r="C10" s="105" t="s">
        <v>290</v>
      </c>
      <c r="F10" s="13"/>
      <c r="G10" s="13"/>
      <c r="H10" s="13"/>
      <c r="I10" s="38"/>
      <c r="J10" s="13"/>
      <c r="K10" s="13"/>
      <c r="L10" s="13"/>
      <c r="M10" s="13"/>
      <c r="N10" s="13"/>
      <c r="O10" s="13"/>
      <c r="P10" s="13"/>
      <c r="Q10" s="14"/>
      <c r="R10" s="13"/>
      <c r="S10" s="51"/>
      <c r="U10" s="13"/>
      <c r="V10" s="13"/>
    </row>
    <row r="11" spans="2:22" s="39" customFormat="1" ht="12">
      <c r="B11" s="5"/>
      <c r="C11" s="125" t="s">
        <v>299</v>
      </c>
      <c r="D11" s="5"/>
      <c r="E11" s="5"/>
      <c r="F11" s="13"/>
      <c r="G11" s="13"/>
      <c r="H11" s="13"/>
      <c r="I11" s="38"/>
      <c r="J11" s="13"/>
      <c r="K11" s="13"/>
      <c r="L11" s="13"/>
      <c r="M11" s="13"/>
      <c r="N11" s="13"/>
      <c r="O11" s="13"/>
      <c r="P11" s="13"/>
      <c r="Q11" s="14"/>
      <c r="R11" s="13"/>
      <c r="S11" s="51"/>
      <c r="U11" s="13"/>
      <c r="V11" s="13"/>
    </row>
    <row r="12" spans="2:22" s="39" customFormat="1" ht="12">
      <c r="B12" s="106" t="s">
        <v>291</v>
      </c>
      <c r="C12" s="107"/>
      <c r="D12" s="2"/>
      <c r="E12" s="9"/>
      <c r="F12" s="13"/>
      <c r="G12" s="13"/>
      <c r="H12" s="13"/>
      <c r="I12" s="38"/>
      <c r="J12" s="13"/>
      <c r="K12" s="13"/>
      <c r="L12" s="13"/>
      <c r="M12" s="13"/>
      <c r="N12" s="13"/>
      <c r="O12" s="13"/>
      <c r="P12" s="13"/>
      <c r="Q12" s="14"/>
      <c r="R12" s="13"/>
      <c r="S12" s="51"/>
      <c r="U12" s="13"/>
      <c r="V12" s="13"/>
    </row>
    <row r="13" spans="2:22" s="39" customFormat="1" ht="12">
      <c r="B13" s="125" t="s">
        <v>300</v>
      </c>
      <c r="C13" s="64"/>
      <c r="D13" s="5"/>
      <c r="E13" s="5"/>
      <c r="F13" s="13"/>
      <c r="G13" s="13"/>
      <c r="H13" s="13"/>
      <c r="I13" s="38"/>
      <c r="J13" s="13"/>
      <c r="K13" s="13"/>
      <c r="L13" s="13"/>
      <c r="M13" s="13"/>
      <c r="N13" s="13"/>
      <c r="O13" s="13"/>
      <c r="P13" s="13"/>
      <c r="Q13" s="14"/>
      <c r="R13" s="13"/>
      <c r="S13" s="51"/>
      <c r="U13" s="13"/>
      <c r="V13" s="13"/>
    </row>
    <row r="14" spans="2:22" s="39" customFormat="1" ht="12">
      <c r="B14" s="106" t="s">
        <v>292</v>
      </c>
      <c r="C14" s="64"/>
      <c r="D14" s="5"/>
      <c r="E14" s="5"/>
      <c r="F14" s="13"/>
      <c r="G14" s="13"/>
      <c r="H14" s="13"/>
      <c r="I14" s="38"/>
      <c r="J14" s="13"/>
      <c r="K14" s="13"/>
      <c r="L14" s="13"/>
      <c r="M14" s="13"/>
      <c r="N14" s="13"/>
      <c r="O14" s="13"/>
      <c r="P14" s="13"/>
      <c r="Q14" s="14"/>
      <c r="R14" s="13"/>
      <c r="S14" s="51"/>
      <c r="U14" s="13"/>
      <c r="V14" s="13"/>
    </row>
    <row r="15" spans="2:22" s="39" customFormat="1" ht="12">
      <c r="B15" s="148" t="s">
        <v>301</v>
      </c>
      <c r="C15" s="149"/>
      <c r="D15" s="150"/>
      <c r="E15" s="150"/>
      <c r="F15" s="13"/>
      <c r="G15" s="13"/>
      <c r="H15" s="13"/>
      <c r="I15" s="38"/>
      <c r="J15" s="13"/>
      <c r="K15" s="13"/>
      <c r="L15" s="13"/>
      <c r="M15" s="13"/>
      <c r="N15" s="13"/>
      <c r="O15" s="13"/>
      <c r="P15" s="13"/>
      <c r="Q15" s="14"/>
      <c r="R15" s="13"/>
      <c r="S15" s="51"/>
      <c r="U15" s="13"/>
      <c r="V15" s="13"/>
    </row>
    <row r="16" spans="2:22" s="39" customFormat="1" ht="12">
      <c r="B16" s="51"/>
      <c r="C16" s="11"/>
      <c r="D16" s="11"/>
      <c r="E16" s="9"/>
      <c r="F16" s="13"/>
      <c r="G16" s="13"/>
      <c r="H16" s="13"/>
      <c r="I16" s="38"/>
      <c r="J16" s="13"/>
      <c r="K16" s="13"/>
      <c r="L16" s="13"/>
      <c r="M16" s="13"/>
      <c r="N16" s="13"/>
      <c r="O16" s="13"/>
      <c r="P16" s="13"/>
      <c r="Q16" s="14"/>
      <c r="R16" s="13"/>
      <c r="S16" s="51"/>
      <c r="U16" s="13"/>
      <c r="V16" s="13"/>
    </row>
    <row r="17" spans="2:22" s="38" customFormat="1" ht="24" customHeight="1">
      <c r="B17" s="13"/>
      <c r="C17" s="13"/>
      <c r="D17" s="93" t="s">
        <v>276</v>
      </c>
      <c r="F17" s="136"/>
      <c r="G17" s="136"/>
      <c r="H17" s="136"/>
      <c r="I17" s="136"/>
      <c r="J17" s="136"/>
      <c r="K17" s="136"/>
      <c r="L17" s="136"/>
      <c r="M17" s="136"/>
      <c r="N17" s="136"/>
      <c r="O17" s="136"/>
      <c r="P17" s="136"/>
      <c r="Q17" s="136"/>
      <c r="R17" s="13"/>
      <c r="S17" s="51"/>
      <c r="U17" s="13"/>
      <c r="V17" s="13"/>
    </row>
    <row r="18" spans="7:15" s="5" customFormat="1" ht="12">
      <c r="G18" s="13"/>
      <c r="H18" s="13"/>
      <c r="I18" s="6"/>
      <c r="J18" s="14"/>
      <c r="K18" s="6"/>
      <c r="L18" s="6"/>
      <c r="M18" s="13"/>
      <c r="N18" s="6"/>
      <c r="O18" s="6"/>
    </row>
    <row r="19" spans="2:15" s="5" customFormat="1" ht="12">
      <c r="B19" s="141" t="s">
        <v>168</v>
      </c>
      <c r="C19" s="143" t="s">
        <v>313</v>
      </c>
      <c r="D19" s="138"/>
      <c r="E19" s="138"/>
      <c r="F19" s="27"/>
      <c r="G19" s="42"/>
      <c r="H19" s="65"/>
      <c r="I19" s="22" t="s">
        <v>168</v>
      </c>
      <c r="J19" s="76"/>
      <c r="K19" s="77" t="str">
        <f>C19</f>
        <v>１１月合同レース</v>
      </c>
      <c r="L19" s="42"/>
      <c r="M19" s="28"/>
      <c r="N19" s="6"/>
      <c r="O19" s="6"/>
    </row>
    <row r="20" spans="2:15" s="5" customFormat="1" ht="12">
      <c r="B20" s="139"/>
      <c r="F20" s="7"/>
      <c r="G20" s="44"/>
      <c r="H20" s="66"/>
      <c r="I20" s="6"/>
      <c r="J20" s="79"/>
      <c r="K20" s="80" t="s">
        <v>212</v>
      </c>
      <c r="L20" s="44"/>
      <c r="M20" s="29"/>
      <c r="N20" s="6"/>
      <c r="O20" s="6"/>
    </row>
    <row r="21" spans="2:15" s="5" customFormat="1" ht="12">
      <c r="B21" s="139"/>
      <c r="F21" s="7"/>
      <c r="G21" s="44"/>
      <c r="H21" s="66"/>
      <c r="I21" s="33" t="s">
        <v>169</v>
      </c>
      <c r="J21" s="82"/>
      <c r="K21" s="37" t="s">
        <v>211</v>
      </c>
      <c r="L21" s="83"/>
      <c r="M21" s="34"/>
      <c r="N21" s="6"/>
      <c r="O21" s="6"/>
    </row>
    <row r="22" spans="2:15" s="5" customFormat="1" ht="12">
      <c r="B22" s="43" t="s">
        <v>288</v>
      </c>
      <c r="C22" s="133">
        <v>0.7</v>
      </c>
      <c r="G22" s="44"/>
      <c r="H22" s="66"/>
      <c r="I22" s="6" t="s">
        <v>170</v>
      </c>
      <c r="J22" s="85"/>
      <c r="K22" s="53">
        <f>M22*2+M22/1.414*2</f>
        <v>2.39009900990099</v>
      </c>
      <c r="L22" s="80" t="s">
        <v>197</v>
      </c>
      <c r="M22" s="86">
        <f>C22</f>
        <v>0.7</v>
      </c>
      <c r="N22" s="6"/>
      <c r="O22" s="6"/>
    </row>
    <row r="23" spans="2:15" s="5" customFormat="1" ht="12">
      <c r="B23" s="84" t="s">
        <v>171</v>
      </c>
      <c r="C23" s="134" t="s">
        <v>227</v>
      </c>
      <c r="G23" s="13"/>
      <c r="H23" s="29"/>
      <c r="I23" s="33" t="s">
        <v>171</v>
      </c>
      <c r="J23" s="87"/>
      <c r="K23" s="88" t="str">
        <f>C23</f>
        <v>5m以下</v>
      </c>
      <c r="L23" s="37"/>
      <c r="M23" s="34"/>
      <c r="N23" s="6"/>
      <c r="O23" s="6"/>
    </row>
    <row r="24" spans="2:13" ht="12">
      <c r="B24" s="142" t="s">
        <v>198</v>
      </c>
      <c r="C24" s="135">
        <v>0.4444444444444444</v>
      </c>
      <c r="D24" s="140"/>
      <c r="E24" s="140"/>
      <c r="F24" s="32"/>
      <c r="G24" s="47"/>
      <c r="H24" s="30"/>
      <c r="I24" s="25" t="s">
        <v>198</v>
      </c>
      <c r="J24" s="90"/>
      <c r="K24" s="91">
        <f>C24</f>
        <v>0.4444444444444444</v>
      </c>
      <c r="L24" s="55"/>
      <c r="M24" s="30"/>
    </row>
    <row r="25" spans="2:13" ht="12">
      <c r="B25" s="15"/>
      <c r="C25" s="15"/>
      <c r="D25" s="15"/>
      <c r="E25" s="15"/>
      <c r="F25" s="144"/>
      <c r="G25" s="48"/>
      <c r="H25" s="19"/>
      <c r="I25" s="1"/>
      <c r="J25" s="36"/>
      <c r="K25" s="1" t="s">
        <v>210</v>
      </c>
      <c r="L25" s="1" t="s">
        <v>209</v>
      </c>
      <c r="M25" s="19" t="s">
        <v>201</v>
      </c>
    </row>
    <row r="26" spans="2:13" ht="12">
      <c r="B26" s="61" t="s">
        <v>199</v>
      </c>
      <c r="C26" s="61" t="s">
        <v>309</v>
      </c>
      <c r="D26" s="61" t="s">
        <v>199</v>
      </c>
      <c r="E26" s="62" t="s">
        <v>144</v>
      </c>
      <c r="F26" s="61" t="s">
        <v>200</v>
      </c>
      <c r="G26" s="63" t="s">
        <v>206</v>
      </c>
      <c r="H26" s="55" t="s">
        <v>141</v>
      </c>
      <c r="I26" s="1" t="s">
        <v>172</v>
      </c>
      <c r="J26" s="36" t="s">
        <v>181</v>
      </c>
      <c r="K26" s="1" t="s">
        <v>207</v>
      </c>
      <c r="L26" s="1" t="s">
        <v>208</v>
      </c>
      <c r="M26" s="19" t="s">
        <v>202</v>
      </c>
    </row>
    <row r="27" spans="2:13" ht="12">
      <c r="B27" s="152">
        <v>1</v>
      </c>
      <c r="C27" s="151">
        <v>0.4799421296296296</v>
      </c>
      <c r="D27" s="20">
        <f aca="true" t="shared" si="0" ref="D27:D50">B27</f>
        <v>1</v>
      </c>
      <c r="E27" s="71" t="str">
        <f>LOOKUP($D27,'台帳MRC'!$B$12:$C$103)</f>
        <v>IYASAKA</v>
      </c>
      <c r="F27" s="71" t="str">
        <f>LOOKUP($D27,'台帳MRC'!$B$12:$D$103)</f>
        <v>Aiolos 26</v>
      </c>
      <c r="G27" s="72" t="str">
        <f>LOOKUP($D27,'台帳MRC'!$B$12:$E$103)</f>
        <v>LMYC</v>
      </c>
      <c r="H27" s="195">
        <f>LOOKUP($D27,'台帳MRC'!$B$12:$F$103)</f>
        <v>0.9</v>
      </c>
      <c r="I27" s="92">
        <f aca="true" t="shared" si="1" ref="I27:I50">C27</f>
        <v>0.4799421296296296</v>
      </c>
      <c r="J27" s="49">
        <f aca="true" t="shared" si="2" ref="J27:J50">RANK(I27,$C$27:$C$69,1)</f>
        <v>24</v>
      </c>
      <c r="K27" s="21">
        <f aca="true" t="shared" si="3" ref="K27:K50">I27-K$24</f>
        <v>0.0354976851851852</v>
      </c>
      <c r="L27" s="21">
        <f aca="true" t="shared" si="4" ref="L27:L50">K27*H27</f>
        <v>0.03194791666666668</v>
      </c>
      <c r="M27" s="49">
        <f aca="true" t="shared" si="5" ref="M27:M50">RANK(L27,$L$27:$L$69,1)</f>
        <v>24</v>
      </c>
    </row>
    <row r="28" spans="2:13" ht="12">
      <c r="B28" s="152">
        <v>3</v>
      </c>
      <c r="C28" s="151">
        <v>0.47260416666666666</v>
      </c>
      <c r="D28" s="20">
        <f t="shared" si="0"/>
        <v>3</v>
      </c>
      <c r="E28" s="71" t="str">
        <f>LOOKUP($D28,'台帳MRC'!$B$12:$C$103)</f>
        <v>High Spirit</v>
      </c>
      <c r="F28" s="71" t="str">
        <f>LOOKUP($D28,'台帳MRC'!$B$12:$D$103)</f>
        <v>Ａｌｅｒｉｏｎ33 S</v>
      </c>
      <c r="G28" s="72" t="str">
        <f>LOOKUP($D28,'台帳MRC'!$B$12:$E$103)</f>
        <v>LMYC</v>
      </c>
      <c r="H28" s="195">
        <f>LOOKUP($D28,'台帳MRC'!$B$12:$F$103)</f>
        <v>0.94</v>
      </c>
      <c r="I28" s="92">
        <f t="shared" si="1"/>
        <v>0.47260416666666666</v>
      </c>
      <c r="J28" s="49">
        <f t="shared" si="2"/>
        <v>20</v>
      </c>
      <c r="K28" s="21">
        <f t="shared" si="3"/>
        <v>0.02815972222222224</v>
      </c>
      <c r="L28" s="21">
        <f t="shared" si="4"/>
        <v>0.026470138888888904</v>
      </c>
      <c r="M28" s="49">
        <f t="shared" si="5"/>
        <v>19</v>
      </c>
    </row>
    <row r="29" spans="2:13" ht="12">
      <c r="B29" s="131">
        <v>68</v>
      </c>
      <c r="C29" s="151">
        <v>0.4666435185185185</v>
      </c>
      <c r="D29" s="20">
        <f t="shared" si="0"/>
        <v>68</v>
      </c>
      <c r="E29" s="71" t="str">
        <f>LOOKUP($D29,'台帳MRC'!$B$12:$C$103)</f>
        <v>Sparky Racing</v>
      </c>
      <c r="F29" s="71" t="str">
        <f>LOOKUP($D29,'台帳MRC'!$B$12:$D$103)</f>
        <v>Melges24</v>
      </c>
      <c r="G29" s="72" t="str">
        <f>LOOKUP($D29,'台帳MRC'!$B$12:$E$103)</f>
        <v>LMYC</v>
      </c>
      <c r="H29" s="195">
        <f>LOOKUP($D29,'台帳MRC'!$B$12:$F$103)</f>
        <v>1.035</v>
      </c>
      <c r="I29" s="92">
        <f t="shared" si="1"/>
        <v>0.4666435185185185</v>
      </c>
      <c r="J29" s="49">
        <f t="shared" si="2"/>
        <v>5</v>
      </c>
      <c r="K29" s="21">
        <f t="shared" si="3"/>
        <v>0.022199074074074066</v>
      </c>
      <c r="L29" s="21">
        <f t="shared" si="4"/>
        <v>0.022976041666666655</v>
      </c>
      <c r="M29" s="49">
        <f t="shared" si="5"/>
        <v>4</v>
      </c>
    </row>
    <row r="30" spans="1:13" ht="12">
      <c r="A30" s="10"/>
      <c r="B30" s="152">
        <v>3173</v>
      </c>
      <c r="C30" s="151">
        <v>0.4686574074074074</v>
      </c>
      <c r="D30" s="20">
        <f t="shared" si="0"/>
        <v>3173</v>
      </c>
      <c r="E30" s="71" t="str">
        <f>LOOKUP($D30,'台帳MRC'!$B$12:$C$103)</f>
        <v>C'elestine</v>
      </c>
      <c r="F30" s="71" t="str">
        <f>LOOKUP($D30,'台帳MRC'!$B$12:$D$103)</f>
        <v>Seam 31</v>
      </c>
      <c r="G30" s="72" t="str">
        <f>LOOKUP($D30,'台帳MRC'!$B$12:$E$103)</f>
        <v>MCC</v>
      </c>
      <c r="H30" s="195">
        <f>LOOKUP($D30,'台帳MRC'!$B$12:$F$103)</f>
        <v>1.016</v>
      </c>
      <c r="I30" s="92">
        <f t="shared" si="1"/>
        <v>0.4686574074074074</v>
      </c>
      <c r="J30" s="49">
        <f t="shared" si="2"/>
        <v>9</v>
      </c>
      <c r="K30" s="21">
        <f t="shared" si="3"/>
        <v>0.02421296296296299</v>
      </c>
      <c r="L30" s="21">
        <f t="shared" si="4"/>
        <v>0.0246003703703704</v>
      </c>
      <c r="M30" s="49">
        <f t="shared" si="5"/>
        <v>12</v>
      </c>
    </row>
    <row r="31" spans="1:13" ht="12">
      <c r="A31" s="10"/>
      <c r="B31" s="131">
        <v>4004</v>
      </c>
      <c r="C31" s="151">
        <v>0.46619212962962964</v>
      </c>
      <c r="D31" s="20">
        <f t="shared" si="0"/>
        <v>4004</v>
      </c>
      <c r="E31" s="71" t="str">
        <f>LOOKUP($D31,'台帳MRC'!$B$12:$C$103)</f>
        <v>Paraphrenian</v>
      </c>
      <c r="F31" s="71" t="str">
        <f>LOOKUP($D31,'台帳MRC'!$B$12:$D$103)</f>
        <v>First 40.7</v>
      </c>
      <c r="G31" s="72" t="str">
        <f>LOOKUP($D31,'台帳MRC'!$B$12:$E$103)</f>
        <v>LMYC</v>
      </c>
      <c r="H31" s="195">
        <f>LOOKUP($D31,'台帳MRC'!$B$12:$F$103)</f>
        <v>1.067</v>
      </c>
      <c r="I31" s="92">
        <f t="shared" si="1"/>
        <v>0.46619212962962964</v>
      </c>
      <c r="J31" s="49">
        <f t="shared" si="2"/>
        <v>3</v>
      </c>
      <c r="K31" s="21">
        <f t="shared" si="3"/>
        <v>0.021747685185185217</v>
      </c>
      <c r="L31" s="21">
        <f t="shared" si="4"/>
        <v>0.023204780092592626</v>
      </c>
      <c r="M31" s="49">
        <f t="shared" si="5"/>
        <v>6</v>
      </c>
    </row>
    <row r="32" spans="2:13" ht="12">
      <c r="B32" s="131">
        <v>4135</v>
      </c>
      <c r="C32" s="151">
        <v>0.4688425925925926</v>
      </c>
      <c r="D32" s="20">
        <f t="shared" si="0"/>
        <v>4135</v>
      </c>
      <c r="E32" s="71" t="str">
        <f>LOOKUP($D32,'台帳MRC'!$B$12:$C$103)</f>
        <v>Danryu 2</v>
      </c>
      <c r="F32" s="71" t="str">
        <f>LOOKUP($D32,'台帳MRC'!$B$12:$D$103)</f>
        <v>Yamaha 33S</v>
      </c>
      <c r="G32" s="72" t="str">
        <f>LOOKUP($D32,'台帳MRC'!$B$12:$E$103)</f>
        <v>LMYC</v>
      </c>
      <c r="H32" s="195">
        <f>LOOKUP($D32,'台帳MRC'!$B$12:$F$103)</f>
        <v>1.037</v>
      </c>
      <c r="I32" s="92">
        <f t="shared" si="1"/>
        <v>0.4688425925925926</v>
      </c>
      <c r="J32" s="49">
        <f t="shared" si="2"/>
        <v>10</v>
      </c>
      <c r="K32" s="21">
        <f t="shared" si="3"/>
        <v>0.02439814814814817</v>
      </c>
      <c r="L32" s="21">
        <f t="shared" si="4"/>
        <v>0.02530087962962965</v>
      </c>
      <c r="M32" s="49">
        <f t="shared" si="5"/>
        <v>16</v>
      </c>
    </row>
    <row r="33" spans="2:13" ht="12">
      <c r="B33" s="152">
        <v>4712</v>
      </c>
      <c r="C33" s="151">
        <v>0.4747222222222222</v>
      </c>
      <c r="D33" s="20">
        <f t="shared" si="0"/>
        <v>4712</v>
      </c>
      <c r="E33" s="71" t="str">
        <f>LOOKUP($D33,'台帳MRC'!$B$12:$C$103)</f>
        <v>Akkochan</v>
      </c>
      <c r="F33" s="71" t="str">
        <f>LOOKUP($D33,'台帳MRC'!$B$12:$D$103)</f>
        <v>J24</v>
      </c>
      <c r="G33" s="72" t="str">
        <f>LOOKUP($D33,'台帳MRC'!$B$12:$E$103)</f>
        <v>LMYC</v>
      </c>
      <c r="H33" s="195">
        <f>LOOKUP($D33,'台帳MRC'!$B$12:$F$103)</f>
        <v>0.888</v>
      </c>
      <c r="I33" s="92">
        <f t="shared" si="1"/>
        <v>0.4747222222222222</v>
      </c>
      <c r="J33" s="49">
        <f t="shared" si="2"/>
        <v>22</v>
      </c>
      <c r="K33" s="21">
        <f t="shared" si="3"/>
        <v>0.030277777777777792</v>
      </c>
      <c r="L33" s="21">
        <f t="shared" si="4"/>
        <v>0.02688666666666668</v>
      </c>
      <c r="M33" s="49">
        <f t="shared" si="5"/>
        <v>20</v>
      </c>
    </row>
    <row r="34" spans="1:13" ht="12">
      <c r="A34" s="10"/>
      <c r="B34" s="152">
        <v>4774</v>
      </c>
      <c r="C34" s="151">
        <v>0.466886574074074</v>
      </c>
      <c r="D34" s="20">
        <f t="shared" si="0"/>
        <v>4774</v>
      </c>
      <c r="E34" s="71" t="str">
        <f>LOOKUP($D34,'台帳MRC'!$B$12:$C$103)</f>
        <v>Armis 5</v>
      </c>
      <c r="F34" s="71" t="str">
        <f>LOOKUP($D34,'台帳MRC'!$B$12:$D$103)</f>
        <v>J/V9.6CR</v>
      </c>
      <c r="G34" s="72" t="str">
        <f>LOOKUP($D34,'台帳MRC'!$B$12:$E$103)</f>
        <v>MCC</v>
      </c>
      <c r="H34" s="195">
        <f>LOOKUP($D34,'台帳MRC'!$B$12:$F$103)</f>
        <v>1.012</v>
      </c>
      <c r="I34" s="92">
        <f t="shared" si="1"/>
        <v>0.466886574074074</v>
      </c>
      <c r="J34" s="49">
        <f t="shared" si="2"/>
        <v>6</v>
      </c>
      <c r="K34" s="21">
        <f t="shared" si="3"/>
        <v>0.022442129629629604</v>
      </c>
      <c r="L34" s="21">
        <f t="shared" si="4"/>
        <v>0.022711435185185157</v>
      </c>
      <c r="M34" s="49">
        <f t="shared" si="5"/>
        <v>1</v>
      </c>
    </row>
    <row r="35" spans="1:13" ht="12">
      <c r="A35" s="10"/>
      <c r="B35" s="131">
        <v>4825.1</v>
      </c>
      <c r="C35" s="151">
        <v>0.47082175925925923</v>
      </c>
      <c r="D35" s="20">
        <f t="shared" si="0"/>
        <v>4825.1</v>
      </c>
      <c r="E35" s="71" t="str">
        <f>LOOKUP($D35,'台帳MRC'!$B$12:$C$103)</f>
        <v>Boomerang</v>
      </c>
      <c r="F35" s="71" t="str">
        <f>LOOKUP($D35,'台帳MRC'!$B$12:$D$103)</f>
        <v>J24</v>
      </c>
      <c r="G35" s="72" t="str">
        <f>LOOKUP($D35,'台帳MRC'!$B$12:$E$103)</f>
        <v>LMYC</v>
      </c>
      <c r="H35" s="195">
        <f>LOOKUP($D35,'台帳MRC'!$B$12:$F$103)</f>
        <v>0.889</v>
      </c>
      <c r="I35" s="92">
        <f t="shared" si="1"/>
        <v>0.47082175925925923</v>
      </c>
      <c r="J35" s="49">
        <f t="shared" si="2"/>
        <v>16</v>
      </c>
      <c r="K35" s="21">
        <f t="shared" si="3"/>
        <v>0.026377314814814812</v>
      </c>
      <c r="L35" s="21">
        <f t="shared" si="4"/>
        <v>0.02344943287037037</v>
      </c>
      <c r="M35" s="49">
        <f t="shared" si="5"/>
        <v>7</v>
      </c>
    </row>
    <row r="36" spans="1:13" ht="12">
      <c r="A36" s="10"/>
      <c r="B36" s="152">
        <v>4825.2</v>
      </c>
      <c r="C36" s="151">
        <v>0.4705439814814815</v>
      </c>
      <c r="D36" s="20">
        <f t="shared" si="0"/>
        <v>4825.2</v>
      </c>
      <c r="E36" s="71" t="str">
        <f>LOOKUP($D36,'台帳MRC'!$B$12:$C$103)</f>
        <v>BeBe</v>
      </c>
      <c r="F36" s="71" t="str">
        <f>LOOKUP($D36,'台帳MRC'!$B$12:$D$103)</f>
        <v>Pioneer 9FR/PB</v>
      </c>
      <c r="G36" s="72" t="str">
        <f>LOOKUP($D36,'台帳MRC'!$B$12:$E$103)</f>
        <v>MCC</v>
      </c>
      <c r="H36" s="195">
        <f>LOOKUP($D36,'台帳MRC'!$B$12:$F$103)</f>
        <v>0.913</v>
      </c>
      <c r="I36" s="92">
        <f t="shared" si="1"/>
        <v>0.4705439814814815</v>
      </c>
      <c r="J36" s="49">
        <f t="shared" si="2"/>
        <v>15</v>
      </c>
      <c r="K36" s="21">
        <f t="shared" si="3"/>
        <v>0.0260995370370371</v>
      </c>
      <c r="L36" s="21">
        <f t="shared" si="4"/>
        <v>0.023828877314814874</v>
      </c>
      <c r="M36" s="49">
        <f t="shared" si="5"/>
        <v>8</v>
      </c>
    </row>
    <row r="37" spans="1:13" ht="12">
      <c r="A37" s="10"/>
      <c r="B37" s="131">
        <v>4832</v>
      </c>
      <c r="C37" s="151">
        <v>0.4696875</v>
      </c>
      <c r="D37" s="20">
        <f t="shared" si="0"/>
        <v>4832</v>
      </c>
      <c r="E37" s="71" t="str">
        <f>LOOKUP($D37,'台帳MRC'!$B$12:$C$103)</f>
        <v>Odyssey</v>
      </c>
      <c r="F37" s="71" t="str">
        <f>LOOKUP($D37,'台帳MRC'!$B$12:$D$103)</f>
        <v>Tsuboi IMS950</v>
      </c>
      <c r="G37" s="72" t="str">
        <f>LOOKUP($D37,'台帳MRC'!$B$12:$E$103)</f>
        <v>MCC</v>
      </c>
      <c r="H37" s="195">
        <f>LOOKUP($D37,'台帳MRC'!$B$12:$F$103)</f>
        <v>0.98</v>
      </c>
      <c r="I37" s="92">
        <f t="shared" si="1"/>
        <v>0.46968750000000004</v>
      </c>
      <c r="J37" s="49">
        <f t="shared" si="2"/>
        <v>12</v>
      </c>
      <c r="K37" s="21">
        <f t="shared" si="3"/>
        <v>0.025243055555555616</v>
      </c>
      <c r="L37" s="21">
        <f t="shared" si="4"/>
        <v>0.024738194444444504</v>
      </c>
      <c r="M37" s="49">
        <f t="shared" si="5"/>
        <v>13</v>
      </c>
    </row>
    <row r="38" spans="2:13" ht="12">
      <c r="B38" s="131">
        <v>4932</v>
      </c>
      <c r="C38" s="151">
        <v>0.469837962962963</v>
      </c>
      <c r="D38" s="20">
        <f t="shared" si="0"/>
        <v>4932</v>
      </c>
      <c r="E38" s="71" t="str">
        <f>LOOKUP($D38,'台帳MRC'!$B$12:$C$103)</f>
        <v>Lutris</v>
      </c>
      <c r="F38" s="71" t="str">
        <f>LOOKUP($D38,'台帳MRC'!$B$12:$D$103)</f>
        <v>Slot 31 </v>
      </c>
      <c r="G38" s="72" t="str">
        <f>LOOKUP($D38,'台帳MRC'!$B$12:$E$103)</f>
        <v>MCC</v>
      </c>
      <c r="H38" s="195">
        <f>LOOKUP($D38,'台帳MRC'!$B$12:$F$103)</f>
        <v>0.991</v>
      </c>
      <c r="I38" s="92">
        <f t="shared" si="1"/>
        <v>0.469837962962963</v>
      </c>
      <c r="J38" s="49">
        <f t="shared" si="2"/>
        <v>13</v>
      </c>
      <c r="K38" s="21">
        <f t="shared" si="3"/>
        <v>0.025393518518518565</v>
      </c>
      <c r="L38" s="21">
        <f t="shared" si="4"/>
        <v>0.025164976851851897</v>
      </c>
      <c r="M38" s="49">
        <f t="shared" si="5"/>
        <v>15</v>
      </c>
    </row>
    <row r="39" spans="2:13" ht="12">
      <c r="B39" s="152">
        <v>5015</v>
      </c>
      <c r="C39" s="151">
        <v>0.4721064814814815</v>
      </c>
      <c r="D39" s="20">
        <f t="shared" si="0"/>
        <v>5015</v>
      </c>
      <c r="E39" s="71" t="str">
        <f>LOOKUP($D39,'台帳MRC'!$B$12:$C$103)</f>
        <v>Patura</v>
      </c>
      <c r="F39" s="71" t="str">
        <f>LOOKUP($D39,'台帳MRC'!$B$12:$D$103)</f>
        <v>Tsuboi IMS 10.3</v>
      </c>
      <c r="G39" s="72" t="str">
        <f>LOOKUP($D39,'台帳MRC'!$B$12:$E$103)</f>
        <v>LMYC</v>
      </c>
      <c r="H39" s="195">
        <f>LOOKUP($D39,'台帳MRC'!$B$12:$F$103)</f>
        <v>1.037</v>
      </c>
      <c r="I39" s="92">
        <f t="shared" si="1"/>
        <v>0.4721064814814815</v>
      </c>
      <c r="J39" s="49">
        <f t="shared" si="2"/>
        <v>19</v>
      </c>
      <c r="K39" s="21">
        <f t="shared" si="3"/>
        <v>0.02766203703703707</v>
      </c>
      <c r="L39" s="21">
        <f t="shared" si="4"/>
        <v>0.028685532407407437</v>
      </c>
      <c r="M39" s="49">
        <f t="shared" si="5"/>
        <v>22</v>
      </c>
    </row>
    <row r="40" spans="2:13" ht="12">
      <c r="B40" s="152">
        <v>5016</v>
      </c>
      <c r="C40" s="151">
        <v>0.47164351851851855</v>
      </c>
      <c r="D40" s="20">
        <f t="shared" si="0"/>
        <v>5016</v>
      </c>
      <c r="E40" s="71" t="str">
        <f>LOOKUP($D40,'台帳MRC'!$B$12:$C$103)</f>
        <v>Surfmade</v>
      </c>
      <c r="F40" s="71" t="str">
        <f>LOOKUP($D40,'台帳MRC'!$B$12:$D$103)</f>
        <v>J24</v>
      </c>
      <c r="G40" s="72" t="str">
        <f>LOOKUP($D40,'台帳MRC'!$B$12:$E$103)</f>
        <v>LMYC</v>
      </c>
      <c r="H40" s="195">
        <f>LOOKUP($D40,'台帳MRC'!$B$12:$F$103)</f>
        <v>0.888</v>
      </c>
      <c r="I40" s="92">
        <f t="shared" si="1"/>
        <v>0.47164351851851855</v>
      </c>
      <c r="J40" s="49">
        <f t="shared" si="2"/>
        <v>18</v>
      </c>
      <c r="K40" s="21">
        <f t="shared" si="3"/>
        <v>0.027199074074074125</v>
      </c>
      <c r="L40" s="21">
        <f t="shared" si="4"/>
        <v>0.024152777777777825</v>
      </c>
      <c r="M40" s="49">
        <f t="shared" si="5"/>
        <v>10</v>
      </c>
    </row>
    <row r="41" spans="1:13" ht="12">
      <c r="A41" s="10"/>
      <c r="B41" s="131">
        <v>5084</v>
      </c>
      <c r="C41" s="151">
        <v>0.47006944444444443</v>
      </c>
      <c r="D41" s="20">
        <f t="shared" si="0"/>
        <v>5084</v>
      </c>
      <c r="E41" s="71" t="str">
        <f>LOOKUP($D41,'台帳MRC'!$B$12:$C$103)</f>
        <v>Fer de fonte</v>
      </c>
      <c r="F41" s="71" t="str">
        <f>LOOKUP($D41,'台帳MRC'!$B$12:$D$103)</f>
        <v>J24</v>
      </c>
      <c r="G41" s="72" t="str">
        <f>LOOKUP($D41,'台帳MRC'!$B$12:$E$103)</f>
        <v>LMYC</v>
      </c>
      <c r="H41" s="195">
        <f>LOOKUP($D41,'台帳MRC'!$B$12:$F$103)</f>
        <v>0.888</v>
      </c>
      <c r="I41" s="92">
        <f t="shared" si="1"/>
        <v>0.47006944444444443</v>
      </c>
      <c r="J41" s="49">
        <f t="shared" si="2"/>
        <v>14</v>
      </c>
      <c r="K41" s="21">
        <f t="shared" si="3"/>
        <v>0.02562500000000001</v>
      </c>
      <c r="L41" s="21">
        <f t="shared" si="4"/>
        <v>0.022755000000000008</v>
      </c>
      <c r="M41" s="49">
        <f t="shared" si="5"/>
        <v>2</v>
      </c>
    </row>
    <row r="42" spans="2:13" ht="12">
      <c r="B42" s="152">
        <v>5503</v>
      </c>
      <c r="C42" s="151">
        <v>0.4657523148148148</v>
      </c>
      <c r="D42" s="20">
        <f t="shared" si="0"/>
        <v>5503</v>
      </c>
      <c r="E42" s="71" t="str">
        <f>LOOKUP($D42,'台帳MRC'!$B$12:$C$103)</f>
        <v>Gust</v>
      </c>
      <c r="F42" s="71" t="str">
        <f>LOOKUP($D42,'台帳MRC'!$B$12:$D$103)</f>
        <v>Ker40</v>
      </c>
      <c r="G42" s="72" t="str">
        <f>LOOKUP($D42,'台帳MRC'!$B$12:$E$103)</f>
        <v>LMYC</v>
      </c>
      <c r="H42" s="195">
        <f>LOOKUP($D42,'台帳MRC'!$B$12:$F$103)</f>
        <v>1.197</v>
      </c>
      <c r="I42" s="92">
        <f t="shared" si="1"/>
        <v>0.4657523148148148</v>
      </c>
      <c r="J42" s="49">
        <f t="shared" si="2"/>
        <v>2</v>
      </c>
      <c r="K42" s="21">
        <f t="shared" si="3"/>
        <v>0.021307870370370408</v>
      </c>
      <c r="L42" s="21">
        <f t="shared" si="4"/>
        <v>0.02550552083333338</v>
      </c>
      <c r="M42" s="49">
        <f t="shared" si="5"/>
        <v>17</v>
      </c>
    </row>
    <row r="43" spans="1:13" ht="12">
      <c r="A43" s="10"/>
      <c r="B43" s="131">
        <v>5550</v>
      </c>
      <c r="C43" s="151">
        <v>0.4691898148148148</v>
      </c>
      <c r="D43" s="20">
        <f t="shared" si="0"/>
        <v>5550</v>
      </c>
      <c r="E43" s="71" t="str">
        <f>LOOKUP($D43,'台帳MRC'!$B$12:$C$103)</f>
        <v>Super Wave 6</v>
      </c>
      <c r="F43" s="71" t="str">
        <f>LOOKUP($D43,'台帳MRC'!$B$12:$D$103)</f>
        <v>Slot 31 </v>
      </c>
      <c r="G43" s="72" t="str">
        <f>LOOKUP($D43,'台帳MRC'!$B$12:$E$103)</f>
        <v>MCC</v>
      </c>
      <c r="H43" s="195">
        <f>LOOKUP($D43,'台帳MRC'!$B$12:$F$103)</f>
        <v>0.99</v>
      </c>
      <c r="I43" s="92">
        <f t="shared" si="1"/>
        <v>0.4691898148148148</v>
      </c>
      <c r="J43" s="49">
        <f t="shared" si="2"/>
        <v>11</v>
      </c>
      <c r="K43" s="21">
        <f t="shared" si="3"/>
        <v>0.02474537037037039</v>
      </c>
      <c r="L43" s="21">
        <f t="shared" si="4"/>
        <v>0.024497916666666685</v>
      </c>
      <c r="M43" s="49">
        <f t="shared" si="5"/>
        <v>11</v>
      </c>
    </row>
    <row r="44" spans="2:13" ht="12">
      <c r="B44" s="152">
        <v>5791</v>
      </c>
      <c r="C44" s="151">
        <v>0.46820601851851856</v>
      </c>
      <c r="D44" s="20">
        <f t="shared" si="0"/>
        <v>5791</v>
      </c>
      <c r="E44" s="71" t="str">
        <f>LOOKUP($D44,'台帳MRC'!$B$12:$C$103)</f>
        <v>Hornet</v>
      </c>
      <c r="F44" s="71" t="str">
        <f>LOOKUP($D44,'台帳MRC'!$B$12:$D$103)</f>
        <v>Seam 31</v>
      </c>
      <c r="G44" s="72" t="str">
        <f>LOOKUP($D44,'台帳MRC'!$B$12:$E$103)</f>
        <v>MCC</v>
      </c>
      <c r="H44" s="195">
        <f>LOOKUP($D44,'台帳MRC'!$B$12:$F$103)</f>
        <v>1.013</v>
      </c>
      <c r="I44" s="92">
        <f t="shared" si="1"/>
        <v>0.46820601851851856</v>
      </c>
      <c r="J44" s="49">
        <f t="shared" si="2"/>
        <v>8</v>
      </c>
      <c r="K44" s="21">
        <f t="shared" si="3"/>
        <v>0.023761574074074143</v>
      </c>
      <c r="L44" s="21">
        <f t="shared" si="4"/>
        <v>0.024070474537037104</v>
      </c>
      <c r="M44" s="49">
        <f t="shared" si="5"/>
        <v>9</v>
      </c>
    </row>
    <row r="45" spans="1:13" ht="12">
      <c r="A45" s="10"/>
      <c r="B45" s="131">
        <v>5830</v>
      </c>
      <c r="C45" s="151">
        <v>0.4664467592592592</v>
      </c>
      <c r="D45" s="20">
        <f t="shared" si="0"/>
        <v>5830</v>
      </c>
      <c r="E45" s="71" t="str">
        <f>LOOKUP($D45,'台帳MRC'!$B$12:$C$103)</f>
        <v>Sea Falcon</v>
      </c>
      <c r="F45" s="71" t="str">
        <f>LOOKUP($D45,'台帳MRC'!$B$12:$D$103)</f>
        <v>Yamaha 33S（ＴＲ）     </v>
      </c>
      <c r="G45" s="72" t="str">
        <f>LOOKUP($D45,'台帳MRC'!$B$12:$E$103)</f>
        <v>LMYC</v>
      </c>
      <c r="H45" s="195">
        <f>LOOKUP($D45,'台帳MRC'!$B$12:$F$103)</f>
        <v>1.04</v>
      </c>
      <c r="I45" s="92">
        <f t="shared" si="1"/>
        <v>0.4664467592592592</v>
      </c>
      <c r="J45" s="49">
        <f t="shared" si="2"/>
        <v>4</v>
      </c>
      <c r="K45" s="21">
        <f t="shared" si="3"/>
        <v>0.022002314814814794</v>
      </c>
      <c r="L45" s="21">
        <f t="shared" si="4"/>
        <v>0.022882407407407386</v>
      </c>
      <c r="M45" s="49">
        <f t="shared" si="5"/>
        <v>3</v>
      </c>
    </row>
    <row r="46" spans="1:13" ht="12">
      <c r="A46" s="10"/>
      <c r="B46" s="131">
        <v>5841</v>
      </c>
      <c r="C46" s="151">
        <v>0.4671296296296296</v>
      </c>
      <c r="D46" s="20">
        <f t="shared" si="0"/>
        <v>5841</v>
      </c>
      <c r="E46" s="71" t="str">
        <f>LOOKUP($D46,'台帳MRC'!$B$12:$C$103)</f>
        <v>Roku 3</v>
      </c>
      <c r="F46" s="71" t="str">
        <f>LOOKUP($D46,'台帳MRC'!$B$12:$D$103)</f>
        <v>Seam 31</v>
      </c>
      <c r="G46" s="72" t="str">
        <f>LOOKUP($D46,'台帳MRC'!$B$12:$E$103)</f>
        <v>LMYC</v>
      </c>
      <c r="H46" s="195">
        <f>LOOKUP($D46,'台帳MRC'!$B$12:$F$103)</f>
        <v>1.014</v>
      </c>
      <c r="I46" s="92">
        <f t="shared" si="1"/>
        <v>0.4671296296296296</v>
      </c>
      <c r="J46" s="49">
        <f t="shared" si="2"/>
        <v>7</v>
      </c>
      <c r="K46" s="21">
        <f t="shared" si="3"/>
        <v>0.022685185185185197</v>
      </c>
      <c r="L46" s="21">
        <f t="shared" si="4"/>
        <v>0.02300277777777779</v>
      </c>
      <c r="M46" s="49">
        <f t="shared" si="5"/>
        <v>5</v>
      </c>
    </row>
    <row r="47" spans="2:13" ht="12">
      <c r="B47" s="152">
        <v>5920</v>
      </c>
      <c r="C47" s="151">
        <v>0.4752083333333333</v>
      </c>
      <c r="D47" s="20">
        <f t="shared" si="0"/>
        <v>5920</v>
      </c>
      <c r="E47" s="71" t="str">
        <f>LOOKUP($D47,'台帳MRC'!$B$12:$C$103)</f>
        <v>High Tension</v>
      </c>
      <c r="F47" s="71" t="str">
        <f>LOOKUP($D47,'台帳MRC'!$B$12:$D$103)</f>
        <v>Yamaha 23Ⅲ</v>
      </c>
      <c r="G47" s="72" t="str">
        <f>LOOKUP($D47,'台帳MRC'!$B$12:$E$103)</f>
        <v>LMYC</v>
      </c>
      <c r="H47" s="195">
        <f>LOOKUP($D47,'台帳MRC'!$B$12:$F$103)</f>
        <v>0.844</v>
      </c>
      <c r="I47" s="92">
        <f t="shared" si="1"/>
        <v>0.4752083333333333</v>
      </c>
      <c r="J47" s="49">
        <f t="shared" si="2"/>
        <v>23</v>
      </c>
      <c r="K47" s="21">
        <f t="shared" si="3"/>
        <v>0.03076388888888887</v>
      </c>
      <c r="L47" s="21">
        <f t="shared" si="4"/>
        <v>0.025964722222222205</v>
      </c>
      <c r="M47" s="49">
        <f t="shared" si="5"/>
        <v>18</v>
      </c>
    </row>
    <row r="48" spans="1:13" ht="12">
      <c r="A48" s="10"/>
      <c r="B48" s="131">
        <v>6308</v>
      </c>
      <c r="C48" s="151">
        <v>0.46563657407407405</v>
      </c>
      <c r="D48" s="20">
        <f t="shared" si="0"/>
        <v>6308</v>
      </c>
      <c r="E48" s="71" t="str">
        <f>LOOKUP($D48,'台帳MRC'!$B$12:$C$103)</f>
        <v>Bengal-7</v>
      </c>
      <c r="F48" s="71" t="str">
        <f>LOOKUP($D48,'台帳MRC'!$B$12:$D$103)</f>
        <v>VDO46</v>
      </c>
      <c r="G48" s="72" t="str">
        <f>LOOKUP($D48,'台帳MRC'!$B$12:$E$103)</f>
        <v>LMYC</v>
      </c>
      <c r="H48" s="195">
        <f>LOOKUP($D48,'台帳MRC'!$B$12:$F$103)</f>
        <v>1.28</v>
      </c>
      <c r="I48" s="92">
        <f t="shared" si="1"/>
        <v>0.46563657407407405</v>
      </c>
      <c r="J48" s="49">
        <f t="shared" si="2"/>
        <v>1</v>
      </c>
      <c r="K48" s="21">
        <f t="shared" si="3"/>
        <v>0.02119212962962963</v>
      </c>
      <c r="L48" s="21">
        <f t="shared" si="4"/>
        <v>0.02712592592592593</v>
      </c>
      <c r="M48" s="49">
        <f t="shared" si="5"/>
        <v>21</v>
      </c>
    </row>
    <row r="49" spans="2:13" ht="12">
      <c r="B49" s="152">
        <v>6311</v>
      </c>
      <c r="C49" s="151">
        <v>0.47087962962962965</v>
      </c>
      <c r="D49" s="20">
        <f t="shared" si="0"/>
        <v>6311</v>
      </c>
      <c r="E49" s="71" t="str">
        <f>LOOKUP($D49,'台帳MRC'!$B$12:$C$103)</f>
        <v>Mer Bleue Ⅴ</v>
      </c>
      <c r="F49" s="71" t="str">
        <f>LOOKUP($D49,'台帳MRC'!$B$12:$D$103)</f>
        <v>Finngulf 33</v>
      </c>
      <c r="G49" s="72" t="str">
        <f>LOOKUP($D49,'台帳MRC'!$B$12:$E$103)</f>
        <v>LMYC</v>
      </c>
      <c r="H49" s="195">
        <f>LOOKUP($D49,'台帳MRC'!$B$12:$F$103)</f>
        <v>0.944</v>
      </c>
      <c r="I49" s="92">
        <f t="shared" si="1"/>
        <v>0.47087962962962965</v>
      </c>
      <c r="J49" s="49">
        <f t="shared" si="2"/>
        <v>17</v>
      </c>
      <c r="K49" s="21">
        <f t="shared" si="3"/>
        <v>0.026435185185185228</v>
      </c>
      <c r="L49" s="21">
        <f t="shared" si="4"/>
        <v>0.024954814814814853</v>
      </c>
      <c r="M49" s="49">
        <f t="shared" si="5"/>
        <v>14</v>
      </c>
    </row>
    <row r="50" spans="2:13" ht="12">
      <c r="B50" s="152">
        <v>6379</v>
      </c>
      <c r="C50" s="151">
        <v>0.4734606481481482</v>
      </c>
      <c r="D50" s="20">
        <f t="shared" si="0"/>
        <v>6379</v>
      </c>
      <c r="E50" s="71" t="str">
        <f>LOOKUP($D50,'台帳MRC'!$B$12:$C$103)</f>
        <v>Joker　Ⅱ</v>
      </c>
      <c r="F50" s="71" t="str">
        <f>LOOKUP($D50,'台帳MRC'!$B$12:$D$103)</f>
        <v>Seam33</v>
      </c>
      <c r="G50" s="72" t="str">
        <f>LOOKUP($D50,'台帳MRC'!$B$12:$E$103)</f>
        <v>LMYC</v>
      </c>
      <c r="H50" s="195">
        <f>LOOKUP($D50,'台帳MRC'!$B$12:$F$103)</f>
        <v>1.051</v>
      </c>
      <c r="I50" s="92">
        <f t="shared" si="1"/>
        <v>0.4734606481481482</v>
      </c>
      <c r="J50" s="49">
        <f t="shared" si="2"/>
        <v>21</v>
      </c>
      <c r="K50" s="21">
        <f t="shared" si="3"/>
        <v>0.02901620370370378</v>
      </c>
      <c r="L50" s="21">
        <f t="shared" si="4"/>
        <v>0.03049603009259267</v>
      </c>
      <c r="M50" s="49">
        <f t="shared" si="5"/>
        <v>23</v>
      </c>
    </row>
    <row r="51" ht="12"/>
  </sheetData>
  <dataValidations count="3">
    <dataValidation errorStyle="warning" type="list" allowBlank="1" showInputMessage="1" showErrorMessage="1" promptTitle="風速" prompt="▼をクリックして風速を選択してください" errorTitle="直接入力せず選択してください" error="直接入力せず選択してください&#10;" sqref="C23 K23">
      <formula1>"5m以下,5～9m,9m以上"</formula1>
    </dataValidation>
    <dataValidation allowBlank="1" showInputMessage="1" showErrorMessage="1" imeMode="off" sqref="L22"/>
    <dataValidation allowBlank="1" showInputMessage="1" showErrorMessage="1" imeMode="on" sqref="K19:K21 C19"/>
  </dataValidations>
  <printOptions/>
  <pageMargins left="0.3937007874015748" right="0.1968503937007874" top="0.3937007874015748" bottom="0.3937007874015748" header="0.5118110236220472" footer="0.5118110236220472"/>
  <pageSetup orientation="portrait" paperSize="9" r:id="rId3"/>
  <legacyDrawing r:id="rId2"/>
</worksheet>
</file>

<file path=xl/worksheets/sheet5.xml><?xml version="1.0" encoding="utf-8"?>
<worksheet xmlns="http://schemas.openxmlformats.org/spreadsheetml/2006/main" xmlns:r="http://schemas.openxmlformats.org/officeDocument/2006/relationships">
  <sheetPr>
    <pageSetUpPr fitToPage="1"/>
  </sheetPr>
  <dimension ref="A2:V50"/>
  <sheetViews>
    <sheetView tabSelected="1" workbookViewId="0" topLeftCell="A2">
      <pane xSplit="5" ySplit="25" topLeftCell="F27" activePane="bottomRight" state="frozen"/>
      <selection pane="topLeft" activeCell="B19" sqref="B19"/>
      <selection pane="topRight" activeCell="F19" sqref="F19"/>
      <selection pane="bottomLeft" activeCell="B27" sqref="B27"/>
      <selection pane="bottomRight" activeCell="I53" sqref="I53"/>
    </sheetView>
  </sheetViews>
  <sheetFormatPr defaultColWidth="9.140625" defaultRowHeight="12"/>
  <cols>
    <col min="1" max="1" width="3.8515625" style="8" customWidth="1"/>
    <col min="2" max="3" width="10.140625" style="2" customWidth="1"/>
    <col min="4" max="4" width="6.57421875" style="2" customWidth="1"/>
    <col min="5" max="5" width="21.28125" style="9" customWidth="1"/>
    <col min="6" max="6" width="21.28125" style="8" customWidth="1"/>
    <col min="7" max="7" width="8.28125" style="11" customWidth="1"/>
    <col min="8" max="8" width="7.28125" style="98" customWidth="1"/>
    <col min="9" max="9" width="9.7109375" style="2" customWidth="1"/>
    <col min="10" max="10" width="5.7109375" style="4" customWidth="1"/>
    <col min="11" max="12" width="9.7109375" style="2" customWidth="1"/>
    <col min="13" max="13" width="5.7109375" style="11" customWidth="1"/>
    <col min="14" max="14" width="9.7109375" style="2" customWidth="1"/>
    <col min="15" max="15" width="5.7109375" style="11" customWidth="1"/>
    <col min="16" max="17" width="9.7109375" style="2" customWidth="1"/>
    <col min="18" max="18" width="5.7109375" style="12" customWidth="1"/>
    <col min="19" max="20" width="5.7109375" style="11" customWidth="1"/>
    <col min="21" max="22" width="7.28125" style="2" customWidth="1"/>
    <col min="23" max="16384" width="9.140625" style="8" customWidth="1"/>
  </cols>
  <sheetData>
    <row r="1" ht="12"/>
    <row r="2" spans="2:22" s="39" customFormat="1" ht="12">
      <c r="B2" s="13"/>
      <c r="C2" s="13"/>
      <c r="D2" s="38" t="s">
        <v>173</v>
      </c>
      <c r="F2" s="13"/>
      <c r="G2" s="13"/>
      <c r="H2" s="51"/>
      <c r="I2" s="38" t="s">
        <v>176</v>
      </c>
      <c r="J2" s="13"/>
      <c r="K2" s="13"/>
      <c r="L2" s="13"/>
      <c r="M2" s="13"/>
      <c r="N2" s="13"/>
      <c r="O2" s="13"/>
      <c r="P2" s="13"/>
      <c r="Q2" s="14"/>
      <c r="R2" s="13"/>
      <c r="S2" s="38" t="s">
        <v>213</v>
      </c>
      <c r="U2" s="13"/>
      <c r="V2" s="13"/>
    </row>
    <row r="3" spans="2:22" s="39" customFormat="1" ht="12">
      <c r="B3" s="13"/>
      <c r="C3" s="13"/>
      <c r="D3" s="38" t="s">
        <v>272</v>
      </c>
      <c r="F3" s="13"/>
      <c r="G3" s="13"/>
      <c r="H3" s="51"/>
      <c r="I3" s="38" t="s">
        <v>177</v>
      </c>
      <c r="J3" s="13"/>
      <c r="K3" s="13"/>
      <c r="L3" s="13"/>
      <c r="M3" s="13"/>
      <c r="N3" s="13"/>
      <c r="O3" s="13"/>
      <c r="P3" s="13"/>
      <c r="Q3" s="14"/>
      <c r="R3" s="13"/>
      <c r="S3" s="39" t="s">
        <v>214</v>
      </c>
      <c r="T3" s="39" t="s">
        <v>219</v>
      </c>
      <c r="U3" s="13"/>
      <c r="V3" s="13"/>
    </row>
    <row r="4" spans="2:22" s="39" customFormat="1" ht="12">
      <c r="B4" s="13"/>
      <c r="C4" s="13"/>
      <c r="D4" s="38" t="s">
        <v>174</v>
      </c>
      <c r="F4" s="13"/>
      <c r="G4" s="13"/>
      <c r="H4" s="51"/>
      <c r="I4" s="38" t="s">
        <v>178</v>
      </c>
      <c r="J4" s="13"/>
      <c r="K4" s="13"/>
      <c r="L4" s="13"/>
      <c r="M4" s="13"/>
      <c r="N4" s="13"/>
      <c r="O4" s="13"/>
      <c r="P4" s="13"/>
      <c r="Q4" s="14"/>
      <c r="R4" s="13"/>
      <c r="S4" s="39" t="s">
        <v>215</v>
      </c>
      <c r="T4" s="50" t="s">
        <v>220</v>
      </c>
      <c r="U4" s="13"/>
      <c r="V4" s="13"/>
    </row>
    <row r="5" spans="2:22" s="39" customFormat="1" ht="12">
      <c r="B5" s="13"/>
      <c r="C5" s="13"/>
      <c r="D5" s="38" t="s">
        <v>175</v>
      </c>
      <c r="F5" s="13"/>
      <c r="G5" s="13"/>
      <c r="H5" s="51"/>
      <c r="I5" s="38" t="s">
        <v>179</v>
      </c>
      <c r="J5" s="13"/>
      <c r="K5" s="13"/>
      <c r="L5" s="13"/>
      <c r="M5" s="13"/>
      <c r="N5" s="13"/>
      <c r="O5" s="13"/>
      <c r="P5" s="13"/>
      <c r="Q5" s="14"/>
      <c r="R5" s="13"/>
      <c r="S5" s="39" t="s">
        <v>216</v>
      </c>
      <c r="T5" s="39" t="s">
        <v>218</v>
      </c>
      <c r="U5" s="13"/>
      <c r="V5" s="13"/>
    </row>
    <row r="6" spans="4:22" s="39" customFormat="1" ht="12">
      <c r="D6" s="38"/>
      <c r="F6" s="13"/>
      <c r="G6" s="13"/>
      <c r="H6" s="51"/>
      <c r="I6" s="38" t="s">
        <v>180</v>
      </c>
      <c r="J6" s="13"/>
      <c r="K6" s="13"/>
      <c r="L6" s="13"/>
      <c r="M6" s="13"/>
      <c r="N6" s="13"/>
      <c r="O6" s="13"/>
      <c r="P6" s="13"/>
      <c r="Q6" s="14"/>
      <c r="R6" s="13"/>
      <c r="S6" s="51" t="s">
        <v>217</v>
      </c>
      <c r="T6" s="39" t="s">
        <v>221</v>
      </c>
      <c r="U6" s="13"/>
      <c r="V6" s="13"/>
    </row>
    <row r="7" spans="2:22" s="39" customFormat="1" ht="12">
      <c r="B7" s="105" t="s">
        <v>294</v>
      </c>
      <c r="D7" s="38"/>
      <c r="F7" s="13"/>
      <c r="G7" s="13"/>
      <c r="H7" s="51"/>
      <c r="I7" s="38"/>
      <c r="J7" s="13"/>
      <c r="K7" s="13"/>
      <c r="L7" s="13"/>
      <c r="M7" s="13"/>
      <c r="N7" s="13"/>
      <c r="O7" s="13"/>
      <c r="P7" s="13"/>
      <c r="Q7" s="14"/>
      <c r="R7" s="13"/>
      <c r="S7" s="51"/>
      <c r="U7" s="13"/>
      <c r="V7" s="13"/>
    </row>
    <row r="8" spans="2:22" s="39" customFormat="1" ht="12">
      <c r="B8" s="132"/>
      <c r="C8" s="51" t="s">
        <v>278</v>
      </c>
      <c r="D8" s="38"/>
      <c r="F8" s="13"/>
      <c r="G8" s="13"/>
      <c r="H8" s="51"/>
      <c r="I8" s="38"/>
      <c r="J8" s="13"/>
      <c r="K8" s="13"/>
      <c r="L8" s="13"/>
      <c r="M8" s="13"/>
      <c r="N8" s="13"/>
      <c r="O8" s="13"/>
      <c r="P8" s="13"/>
      <c r="Q8" s="14"/>
      <c r="R8" s="13"/>
      <c r="S8" s="51"/>
      <c r="U8" s="13"/>
      <c r="V8" s="13"/>
    </row>
    <row r="9" spans="2:22" s="39" customFormat="1" ht="12">
      <c r="B9" s="105" t="s">
        <v>303</v>
      </c>
      <c r="C9" s="51"/>
      <c r="D9" s="38"/>
      <c r="F9" s="13"/>
      <c r="G9" s="13"/>
      <c r="H9" s="51"/>
      <c r="I9" s="38"/>
      <c r="J9" s="13"/>
      <c r="K9" s="13"/>
      <c r="L9" s="13"/>
      <c r="M9" s="13"/>
      <c r="N9" s="13"/>
      <c r="O9" s="13"/>
      <c r="P9" s="13"/>
      <c r="Q9" s="14"/>
      <c r="R9" s="13"/>
      <c r="S9" s="51"/>
      <c r="U9" s="13"/>
      <c r="V9" s="13"/>
    </row>
    <row r="10" spans="2:22" s="39" customFormat="1" ht="12">
      <c r="B10" s="105" t="s">
        <v>0</v>
      </c>
      <c r="C10" s="107"/>
      <c r="D10" s="38"/>
      <c r="F10" s="13"/>
      <c r="G10" s="13"/>
      <c r="H10" s="130" t="s">
        <v>304</v>
      </c>
      <c r="I10" s="125"/>
      <c r="J10" s="130"/>
      <c r="K10" s="129"/>
      <c r="L10" s="13"/>
      <c r="M10" s="13"/>
      <c r="N10" s="13"/>
      <c r="O10" s="13"/>
      <c r="P10" s="13"/>
      <c r="Q10" s="14"/>
      <c r="R10" s="13"/>
      <c r="S10" s="51"/>
      <c r="U10" s="13"/>
      <c r="V10" s="13"/>
    </row>
    <row r="11" spans="2:22" s="39" customFormat="1" ht="12">
      <c r="B11" s="6"/>
      <c r="C11" s="105" t="s">
        <v>289</v>
      </c>
      <c r="D11" s="38"/>
      <c r="F11" s="13"/>
      <c r="G11" s="13"/>
      <c r="H11" s="51"/>
      <c r="I11" s="51" t="s">
        <v>310</v>
      </c>
      <c r="J11" s="129"/>
      <c r="L11" s="13"/>
      <c r="M11" s="13"/>
      <c r="N11" s="13"/>
      <c r="O11" s="13"/>
      <c r="P11" s="13"/>
      <c r="Q11" s="14"/>
      <c r="R11" s="13"/>
      <c r="S11" s="51"/>
      <c r="U11" s="13"/>
      <c r="V11" s="13"/>
    </row>
    <row r="12" spans="2:22" s="39" customFormat="1" ht="12">
      <c r="B12" s="106" t="s">
        <v>291</v>
      </c>
      <c r="C12" s="107"/>
      <c r="D12" s="38"/>
      <c r="F12" s="13"/>
      <c r="G12" s="13"/>
      <c r="H12" s="51"/>
      <c r="I12" s="50" t="s">
        <v>307</v>
      </c>
      <c r="J12" s="129"/>
      <c r="L12" s="13"/>
      <c r="M12" s="13"/>
      <c r="N12" s="13"/>
      <c r="O12" s="13"/>
      <c r="P12" s="13"/>
      <c r="Q12" s="14"/>
      <c r="R12" s="13"/>
      <c r="S12" s="51"/>
      <c r="U12" s="13"/>
      <c r="V12" s="13"/>
    </row>
    <row r="13" spans="2:22" s="39" customFormat="1" ht="12">
      <c r="B13" s="125" t="s">
        <v>300</v>
      </c>
      <c r="C13" s="64"/>
      <c r="D13" s="38"/>
      <c r="F13" s="13"/>
      <c r="G13" s="13"/>
      <c r="H13" s="51"/>
      <c r="I13" s="129"/>
      <c r="J13" s="39" t="s">
        <v>305</v>
      </c>
      <c r="L13" s="13"/>
      <c r="M13" s="13"/>
      <c r="N13" s="13"/>
      <c r="O13" s="13"/>
      <c r="P13" s="13"/>
      <c r="Q13" s="14"/>
      <c r="R13" s="13"/>
      <c r="S13" s="51"/>
      <c r="U13" s="13"/>
      <c r="V13" s="13"/>
    </row>
    <row r="14" spans="2:22" s="39" customFormat="1" ht="12">
      <c r="B14" s="106" t="s">
        <v>292</v>
      </c>
      <c r="C14" s="64"/>
      <c r="D14" s="38"/>
      <c r="F14" s="13"/>
      <c r="G14" s="13"/>
      <c r="H14" s="51"/>
      <c r="I14" s="129"/>
      <c r="J14" s="39" t="s">
        <v>306</v>
      </c>
      <c r="L14" s="13"/>
      <c r="M14" s="13"/>
      <c r="N14" s="13"/>
      <c r="O14" s="13"/>
      <c r="P14" s="13"/>
      <c r="Q14" s="14"/>
      <c r="R14" s="13"/>
      <c r="S14" s="51"/>
      <c r="U14" s="13"/>
      <c r="V14" s="13"/>
    </row>
    <row r="15" spans="4:22" s="39" customFormat="1" ht="12">
      <c r="D15" s="38"/>
      <c r="F15" s="13"/>
      <c r="G15" s="13"/>
      <c r="H15" s="51"/>
      <c r="I15" s="129" t="s">
        <v>308</v>
      </c>
      <c r="J15" s="129"/>
      <c r="L15" s="13"/>
      <c r="M15" s="13"/>
      <c r="N15" s="13"/>
      <c r="O15" s="13"/>
      <c r="P15" s="13"/>
      <c r="Q15" s="14"/>
      <c r="R15" s="13"/>
      <c r="S15" s="51"/>
      <c r="U15" s="13"/>
      <c r="V15" s="13"/>
    </row>
    <row r="16" ht="12"/>
    <row r="17" spans="4:22" s="38" customFormat="1" ht="106.5" customHeight="1">
      <c r="D17" s="93" t="s">
        <v>276</v>
      </c>
      <c r="E17" s="203" t="s">
        <v>139</v>
      </c>
      <c r="F17" s="204"/>
      <c r="G17" s="204"/>
      <c r="H17" s="204"/>
      <c r="I17" s="204"/>
      <c r="J17" s="204"/>
      <c r="K17" s="204"/>
      <c r="L17" s="204"/>
      <c r="M17" s="204"/>
      <c r="N17" s="204"/>
      <c r="O17" s="204"/>
      <c r="P17" s="204"/>
      <c r="Q17" s="204"/>
      <c r="R17" s="204"/>
      <c r="S17" s="204"/>
      <c r="T17" s="204"/>
      <c r="U17" s="13"/>
      <c r="V17" s="13"/>
    </row>
    <row r="18" spans="2:22" s="39" customFormat="1" ht="12">
      <c r="B18" s="13"/>
      <c r="C18" s="13"/>
      <c r="D18" s="13"/>
      <c r="G18" s="13"/>
      <c r="H18" s="51"/>
      <c r="I18" s="13"/>
      <c r="J18" s="14"/>
      <c r="K18" s="13"/>
      <c r="L18" s="13"/>
      <c r="M18" s="13"/>
      <c r="N18" s="13"/>
      <c r="O18" s="13"/>
      <c r="P18" s="13"/>
      <c r="Q18" s="13"/>
      <c r="R18" s="14"/>
      <c r="S18" s="13"/>
      <c r="T18" s="13"/>
      <c r="U18" s="13"/>
      <c r="V18" s="13"/>
    </row>
    <row r="19" spans="2:22" s="39" customFormat="1" ht="12">
      <c r="B19" s="145"/>
      <c r="C19" s="41"/>
      <c r="D19" s="75"/>
      <c r="E19" s="41"/>
      <c r="F19" s="74"/>
      <c r="G19" s="42"/>
      <c r="H19" s="94"/>
      <c r="I19" s="75" t="s">
        <v>168</v>
      </c>
      <c r="J19" s="76"/>
      <c r="K19" s="77" t="str">
        <f>'第１レース'!K19</f>
        <v>１１月合同レース</v>
      </c>
      <c r="L19" s="42"/>
      <c r="M19" s="28"/>
      <c r="N19" s="75" t="s">
        <v>168</v>
      </c>
      <c r="O19" s="40"/>
      <c r="P19" s="77" t="str">
        <f>K19</f>
        <v>１１月合同レース</v>
      </c>
      <c r="Q19" s="75"/>
      <c r="R19" s="23"/>
      <c r="S19" s="40"/>
      <c r="T19" s="28"/>
      <c r="U19" s="13"/>
      <c r="V19" s="13"/>
    </row>
    <row r="20" spans="2:22" s="39" customFormat="1" ht="12">
      <c r="B20" s="146"/>
      <c r="D20" s="13"/>
      <c r="F20" s="78"/>
      <c r="G20" s="44"/>
      <c r="H20" s="95"/>
      <c r="I20" s="13"/>
      <c r="J20" s="79"/>
      <c r="K20" s="80" t="str">
        <f>'第１レース'!K20</f>
        <v>　第1レース</v>
      </c>
      <c r="L20" s="44"/>
      <c r="M20" s="29"/>
      <c r="N20" s="13"/>
      <c r="O20" s="43"/>
      <c r="P20" s="80" t="s">
        <v>273</v>
      </c>
      <c r="Q20" s="13"/>
      <c r="R20" s="24"/>
      <c r="S20" s="43"/>
      <c r="T20" s="29"/>
      <c r="U20" s="13"/>
      <c r="V20" s="13"/>
    </row>
    <row r="21" spans="2:22" s="39" customFormat="1" ht="12">
      <c r="B21" s="146"/>
      <c r="F21" s="78"/>
      <c r="G21" s="44"/>
      <c r="H21" s="95"/>
      <c r="I21" s="81" t="s">
        <v>169</v>
      </c>
      <c r="J21" s="82"/>
      <c r="K21" s="37" t="str">
        <f>'第１レース'!K21</f>
        <v>　S-上-ｻｲﾄﾞ-下-F</v>
      </c>
      <c r="L21" s="83"/>
      <c r="M21" s="34"/>
      <c r="N21" s="81" t="s">
        <v>169</v>
      </c>
      <c r="O21" s="84"/>
      <c r="P21" s="37" t="s">
        <v>275</v>
      </c>
      <c r="Q21" s="81"/>
      <c r="R21" s="35"/>
      <c r="S21" s="43"/>
      <c r="T21" s="29"/>
      <c r="U21" s="13"/>
      <c r="V21" s="13"/>
    </row>
    <row r="22" spans="2:22" s="39" customFormat="1" ht="12">
      <c r="B22" s="112" t="s">
        <v>170</v>
      </c>
      <c r="C22" s="147">
        <v>1.1</v>
      </c>
      <c r="D22" s="43"/>
      <c r="G22" s="44"/>
      <c r="H22" s="95"/>
      <c r="I22" s="13" t="s">
        <v>170</v>
      </c>
      <c r="J22" s="85"/>
      <c r="K22" s="53">
        <f>'第１レース'!K22</f>
        <v>2.39009900990099</v>
      </c>
      <c r="L22" s="73" t="str">
        <f>'第１レース'!L22</f>
        <v>ﾏｲﾙ</v>
      </c>
      <c r="M22" s="29">
        <f>'第１レース'!M22</f>
        <v>0.7</v>
      </c>
      <c r="N22" s="13" t="s">
        <v>170</v>
      </c>
      <c r="O22" s="43"/>
      <c r="P22" s="53">
        <f>R22*5</f>
        <v>5.5</v>
      </c>
      <c r="Q22" s="73" t="s">
        <v>274</v>
      </c>
      <c r="R22" s="86">
        <f>C22</f>
        <v>1.1</v>
      </c>
      <c r="S22" s="43"/>
      <c r="T22" s="29"/>
      <c r="U22" s="13"/>
      <c r="V22" s="13"/>
    </row>
    <row r="23" spans="2:22" s="39" customFormat="1" ht="12">
      <c r="B23" s="112" t="s">
        <v>171</v>
      </c>
      <c r="C23" s="134" t="s">
        <v>227</v>
      </c>
      <c r="D23" s="43"/>
      <c r="G23" s="13"/>
      <c r="H23" s="96"/>
      <c r="I23" s="81" t="s">
        <v>171</v>
      </c>
      <c r="J23" s="87"/>
      <c r="K23" s="88" t="str">
        <f>'第１レース'!K23</f>
        <v>5m以下</v>
      </c>
      <c r="L23" s="37"/>
      <c r="M23" s="34"/>
      <c r="N23" s="81" t="s">
        <v>171</v>
      </c>
      <c r="O23" s="84"/>
      <c r="P23" s="88" t="str">
        <f>C23</f>
        <v>5m以下</v>
      </c>
      <c r="Q23" s="37"/>
      <c r="R23" s="35"/>
      <c r="S23" s="43"/>
      <c r="T23" s="29"/>
      <c r="U23" s="13"/>
      <c r="V23" s="13"/>
    </row>
    <row r="24" spans="2:22" s="10" customFormat="1" ht="12">
      <c r="B24" s="112" t="s">
        <v>198</v>
      </c>
      <c r="C24" s="135">
        <v>0.5</v>
      </c>
      <c r="D24" s="45"/>
      <c r="E24" s="46"/>
      <c r="F24" s="47"/>
      <c r="G24" s="47"/>
      <c r="H24" s="97"/>
      <c r="I24" s="89" t="s">
        <v>198</v>
      </c>
      <c r="J24" s="90"/>
      <c r="K24" s="91">
        <f>'第１レース'!K24</f>
        <v>0.4444444444444444</v>
      </c>
      <c r="L24" s="55"/>
      <c r="M24" s="30"/>
      <c r="N24" s="89" t="s">
        <v>198</v>
      </c>
      <c r="O24" s="45"/>
      <c r="P24" s="92">
        <f>C24</f>
        <v>0.5</v>
      </c>
      <c r="Q24" s="55"/>
      <c r="R24" s="26"/>
      <c r="S24" s="45"/>
      <c r="T24" s="30"/>
      <c r="U24" s="11"/>
      <c r="V24" s="11"/>
    </row>
    <row r="25" spans="2:20" ht="12">
      <c r="B25" s="1"/>
      <c r="C25" s="1"/>
      <c r="D25" s="1"/>
      <c r="E25" s="3"/>
      <c r="F25" s="16"/>
      <c r="G25" s="48"/>
      <c r="H25" s="97"/>
      <c r="I25" s="1"/>
      <c r="J25" s="18"/>
      <c r="K25" s="1" t="s">
        <v>210</v>
      </c>
      <c r="L25" s="1" t="s">
        <v>209</v>
      </c>
      <c r="M25" s="19" t="s">
        <v>201</v>
      </c>
      <c r="N25" s="1"/>
      <c r="O25" s="36"/>
      <c r="P25" s="1" t="s">
        <v>210</v>
      </c>
      <c r="Q25" s="1" t="s">
        <v>209</v>
      </c>
      <c r="R25" s="19" t="s">
        <v>201</v>
      </c>
      <c r="S25" s="19" t="s">
        <v>205</v>
      </c>
      <c r="T25" s="19" t="s">
        <v>204</v>
      </c>
    </row>
    <row r="26" spans="2:20" ht="12">
      <c r="B26" s="1" t="s">
        <v>199</v>
      </c>
      <c r="C26" s="1" t="s">
        <v>309</v>
      </c>
      <c r="D26" s="1" t="s">
        <v>199</v>
      </c>
      <c r="E26" s="62" t="s">
        <v>144</v>
      </c>
      <c r="F26" s="61" t="s">
        <v>200</v>
      </c>
      <c r="G26" s="63" t="s">
        <v>206</v>
      </c>
      <c r="H26" s="55" t="s">
        <v>141</v>
      </c>
      <c r="I26" s="1" t="s">
        <v>172</v>
      </c>
      <c r="J26" s="18" t="s">
        <v>181</v>
      </c>
      <c r="K26" s="1" t="s">
        <v>207</v>
      </c>
      <c r="L26" s="1" t="s">
        <v>208</v>
      </c>
      <c r="M26" s="19" t="s">
        <v>202</v>
      </c>
      <c r="N26" s="1" t="s">
        <v>172</v>
      </c>
      <c r="O26" s="36" t="s">
        <v>181</v>
      </c>
      <c r="P26" s="1" t="s">
        <v>207</v>
      </c>
      <c r="Q26" s="1" t="s">
        <v>208</v>
      </c>
      <c r="R26" s="19" t="s">
        <v>202</v>
      </c>
      <c r="S26" s="19" t="s">
        <v>202</v>
      </c>
      <c r="T26" s="19" t="s">
        <v>203</v>
      </c>
    </row>
    <row r="27" spans="2:20" ht="12">
      <c r="B27" s="196">
        <v>5084</v>
      </c>
      <c r="C27" s="197">
        <v>0.5578125</v>
      </c>
      <c r="D27" s="17">
        <f aca="true" t="shared" si="0" ref="D27:D43">B27</f>
        <v>5084</v>
      </c>
      <c r="E27" s="52" t="str">
        <f>LOOKUP($D27,'第１レース'!$D$27:$E$69)</f>
        <v>Fer de fonte</v>
      </c>
      <c r="F27" s="52" t="str">
        <f>LOOKUP($D27,'第１レース'!$D$27:$F$69)</f>
        <v>J24</v>
      </c>
      <c r="G27" s="101" t="str">
        <f>LOOKUP($D27,'第１レース'!$D$27:$G$69)</f>
        <v>LMYC</v>
      </c>
      <c r="H27" s="202">
        <f>LOOKUP($D27,'第１レース'!$D$27:$H$69)</f>
        <v>0.888</v>
      </c>
      <c r="I27" s="103">
        <f>LOOKUP($D27,'第１レース'!$D$27:$I$69)</f>
        <v>0.47006944444444443</v>
      </c>
      <c r="J27" s="52">
        <f>LOOKUP($D27,'第１レース'!$D$27:$J$69)</f>
        <v>14</v>
      </c>
      <c r="K27" s="103">
        <f>LOOKUP($D27,'第１レース'!$D$27:$K$69)</f>
        <v>0.02562500000000001</v>
      </c>
      <c r="L27" s="103">
        <f>LOOKUP($D27,'第１レース'!$D$27:$L$69)</f>
        <v>0.022755000000000008</v>
      </c>
      <c r="M27" s="52">
        <f>LOOKUP($D27,'第１レース'!$D$27:$M$69)</f>
        <v>2</v>
      </c>
      <c r="N27" s="92">
        <f aca="true" t="shared" si="1" ref="N27:N43">C27</f>
        <v>0.5578124999999999</v>
      </c>
      <c r="O27" s="19">
        <f aca="true" t="shared" si="2" ref="O27:O43">RANK(N27,$N$27:$N$65,1)</f>
        <v>14</v>
      </c>
      <c r="P27" s="21">
        <f aca="true" t="shared" si="3" ref="P27:P43">N27-$P$24</f>
        <v>0.05781249999999993</v>
      </c>
      <c r="Q27" s="21">
        <f aca="true" t="shared" si="4" ref="Q27:Q43">P27*H27</f>
        <v>0.05133749999999994</v>
      </c>
      <c r="R27" s="36">
        <f aca="true" t="shared" si="5" ref="R27:R43">RANK(Q27,$Q$27:$Q$65,1)</f>
        <v>3</v>
      </c>
      <c r="S27" s="36">
        <f aca="true" t="shared" si="6" ref="S27:S43">R27+M27</f>
        <v>5</v>
      </c>
      <c r="T27" s="19">
        <f>RANK(S27,$S$27:$S$65,1)</f>
        <v>1</v>
      </c>
    </row>
    <row r="28" spans="1:20" ht="12">
      <c r="A28" s="10"/>
      <c r="B28" s="196">
        <v>4004</v>
      </c>
      <c r="C28" s="197">
        <v>0.5473032407407408</v>
      </c>
      <c r="D28" s="17">
        <f t="shared" si="0"/>
        <v>4004</v>
      </c>
      <c r="E28" s="52" t="str">
        <f>LOOKUP($D28,'第１レース'!$D$27:$E$69)</f>
        <v>Paraphrenian</v>
      </c>
      <c r="F28" s="52" t="str">
        <f>LOOKUP($D28,'第１レース'!$D$27:$F$69)</f>
        <v>First 40.7</v>
      </c>
      <c r="G28" s="101" t="str">
        <f>LOOKUP($D28,'第１レース'!$D$27:$G$69)</f>
        <v>LMYC</v>
      </c>
      <c r="H28" s="202">
        <f>LOOKUP($D28,'第１レース'!$D$27:$H$69)</f>
        <v>1.067</v>
      </c>
      <c r="I28" s="103">
        <f>LOOKUP($D28,'第１レース'!$D$27:$I$69)</f>
        <v>0.46619212962962964</v>
      </c>
      <c r="J28" s="52">
        <f>LOOKUP($D28,'第１レース'!$D$27:$J$69)</f>
        <v>3</v>
      </c>
      <c r="K28" s="103">
        <f>LOOKUP($D28,'第１レース'!$D$27:$K$69)</f>
        <v>0.021747685185185217</v>
      </c>
      <c r="L28" s="103">
        <f>LOOKUP($D28,'第１レース'!$D$27:$L$69)</f>
        <v>0.023204780092592626</v>
      </c>
      <c r="M28" s="52">
        <f>LOOKUP($D28,'第１レース'!$D$27:$M$69)</f>
        <v>6</v>
      </c>
      <c r="N28" s="92">
        <f t="shared" si="1"/>
        <v>0.5473032407407408</v>
      </c>
      <c r="O28" s="19">
        <f t="shared" si="2"/>
        <v>3</v>
      </c>
      <c r="P28" s="21">
        <f t="shared" si="3"/>
        <v>0.04730324074074077</v>
      </c>
      <c r="Q28" s="21">
        <f t="shared" si="4"/>
        <v>0.0504725578703704</v>
      </c>
      <c r="R28" s="36">
        <f t="shared" si="5"/>
        <v>1</v>
      </c>
      <c r="S28" s="36">
        <f t="shared" si="6"/>
        <v>7</v>
      </c>
      <c r="T28" s="19">
        <f>RANK(S28,$S$27:$S$65,1)</f>
        <v>2</v>
      </c>
    </row>
    <row r="29" spans="1:20" ht="12">
      <c r="A29" s="10"/>
      <c r="B29" s="198">
        <v>5830</v>
      </c>
      <c r="C29" s="197">
        <v>0.5494328703703704</v>
      </c>
      <c r="D29" s="17">
        <f t="shared" si="0"/>
        <v>5830</v>
      </c>
      <c r="E29" s="52" t="str">
        <f>LOOKUP($D29,'第１レース'!$D$27:$E$69)</f>
        <v>Sea Falcon</v>
      </c>
      <c r="F29" s="52" t="str">
        <f>LOOKUP($D29,'第１レース'!$D$27:$F$69)</f>
        <v>Yamaha 33S（ＴＲ）     </v>
      </c>
      <c r="G29" s="101" t="str">
        <f>LOOKUP($D29,'第１レース'!$D$27:$G$69)</f>
        <v>LMYC</v>
      </c>
      <c r="H29" s="202">
        <f>LOOKUP($D29,'第１レース'!$D$27:$H$69)</f>
        <v>1.04</v>
      </c>
      <c r="I29" s="103">
        <f>LOOKUP($D29,'第１レース'!$D$27:$I$69)</f>
        <v>0.4664467592592592</v>
      </c>
      <c r="J29" s="52">
        <f>LOOKUP($D29,'第１レース'!$D$27:$J$69)</f>
        <v>4</v>
      </c>
      <c r="K29" s="103">
        <f>LOOKUP($D29,'第１レース'!$D$27:$K$69)</f>
        <v>0.022002314814814794</v>
      </c>
      <c r="L29" s="103">
        <f>LOOKUP($D29,'第１レース'!$D$27:$L$69)</f>
        <v>0.022882407407407386</v>
      </c>
      <c r="M29" s="52">
        <f>LOOKUP($D29,'第１レース'!$D$27:$M$69)</f>
        <v>3</v>
      </c>
      <c r="N29" s="92">
        <f t="shared" si="1"/>
        <v>0.5494328703703704</v>
      </c>
      <c r="O29" s="19">
        <f t="shared" si="2"/>
        <v>4</v>
      </c>
      <c r="P29" s="21">
        <f t="shared" si="3"/>
        <v>0.04943287037037036</v>
      </c>
      <c r="Q29" s="21">
        <f t="shared" si="4"/>
        <v>0.05141018518518518</v>
      </c>
      <c r="R29" s="36">
        <f t="shared" si="5"/>
        <v>4</v>
      </c>
      <c r="S29" s="36">
        <f t="shared" si="6"/>
        <v>7</v>
      </c>
      <c r="T29" s="19">
        <v>3</v>
      </c>
    </row>
    <row r="30" spans="2:20" ht="12">
      <c r="B30" s="198">
        <v>5791</v>
      </c>
      <c r="C30" s="197">
        <v>0.5500925925925926</v>
      </c>
      <c r="D30" s="17">
        <f t="shared" si="0"/>
        <v>5791</v>
      </c>
      <c r="E30" s="52" t="str">
        <f>LOOKUP($D30,'第１レース'!$D$27:$E$69)</f>
        <v>Hornet</v>
      </c>
      <c r="F30" s="52" t="str">
        <f>LOOKUP($D30,'第１レース'!$D$27:$F$69)</f>
        <v>Seam 31</v>
      </c>
      <c r="G30" s="101" t="str">
        <f>LOOKUP($D30,'第１レース'!$D$27:$G$69)</f>
        <v>MCC</v>
      </c>
      <c r="H30" s="202">
        <f>LOOKUP($D30,'第１レース'!$D$27:$H$69)</f>
        <v>1.013</v>
      </c>
      <c r="I30" s="103">
        <f>LOOKUP($D30,'第１レース'!$D$27:$I$69)</f>
        <v>0.46820601851851856</v>
      </c>
      <c r="J30" s="52">
        <f>LOOKUP($D30,'第１レース'!$D$27:$J$69)</f>
        <v>8</v>
      </c>
      <c r="K30" s="103">
        <f>LOOKUP($D30,'第１レース'!$D$27:$K$69)</f>
        <v>0.023761574074074143</v>
      </c>
      <c r="L30" s="103">
        <f>LOOKUP($D30,'第１レース'!$D$27:$L$69)</f>
        <v>0.024070474537037104</v>
      </c>
      <c r="M30" s="52">
        <f>LOOKUP($D30,'第１レース'!$D$27:$M$69)</f>
        <v>9</v>
      </c>
      <c r="N30" s="92">
        <f t="shared" si="1"/>
        <v>0.5500925925925926</v>
      </c>
      <c r="O30" s="19">
        <f t="shared" si="2"/>
        <v>5</v>
      </c>
      <c r="P30" s="21">
        <f t="shared" si="3"/>
        <v>0.05009259259259258</v>
      </c>
      <c r="Q30" s="21">
        <f t="shared" si="4"/>
        <v>0.05074379629629627</v>
      </c>
      <c r="R30" s="36">
        <f t="shared" si="5"/>
        <v>2</v>
      </c>
      <c r="S30" s="36">
        <f t="shared" si="6"/>
        <v>11</v>
      </c>
      <c r="T30" s="19">
        <f>RANK(S30,$S$27:$S$65,1)</f>
        <v>4</v>
      </c>
    </row>
    <row r="31" spans="2:20" ht="12">
      <c r="B31" s="198">
        <v>68</v>
      </c>
      <c r="C31" s="197">
        <v>0.5520023148148149</v>
      </c>
      <c r="D31" s="17">
        <f t="shared" si="0"/>
        <v>68</v>
      </c>
      <c r="E31" s="52" t="str">
        <f>LOOKUP($D31,'第１レース'!$D$27:$E$69)</f>
        <v>Sparky Racing</v>
      </c>
      <c r="F31" s="52" t="str">
        <f>LOOKUP($D31,'第１レース'!$D$27:$F$69)</f>
        <v>Melges24</v>
      </c>
      <c r="G31" s="101" t="str">
        <f>LOOKUP($D31,'第１レース'!$D$27:$G$69)</f>
        <v>LMYC</v>
      </c>
      <c r="H31" s="202">
        <f>LOOKUP($D31,'第１レース'!$D$27:$H$69)</f>
        <v>1.035</v>
      </c>
      <c r="I31" s="103">
        <f>LOOKUP($D31,'第１レース'!$D$27:$I$69)</f>
        <v>0.4666435185185185</v>
      </c>
      <c r="J31" s="52">
        <f>LOOKUP($D31,'第１レース'!$D$27:$J$69)</f>
        <v>5</v>
      </c>
      <c r="K31" s="103">
        <f>LOOKUP($D31,'第１レース'!$D$27:$K$69)</f>
        <v>0.022199074074074066</v>
      </c>
      <c r="L31" s="103">
        <f>LOOKUP($D31,'第１レース'!$D$27:$L$69)</f>
        <v>0.022976041666666655</v>
      </c>
      <c r="M31" s="52">
        <f>LOOKUP($D31,'第１レース'!$D$27:$M$69)</f>
        <v>4</v>
      </c>
      <c r="N31" s="92">
        <f t="shared" si="1"/>
        <v>0.5520023148148149</v>
      </c>
      <c r="O31" s="19">
        <f t="shared" si="2"/>
        <v>6</v>
      </c>
      <c r="P31" s="21">
        <f t="shared" si="3"/>
        <v>0.052002314814814876</v>
      </c>
      <c r="Q31" s="21">
        <f t="shared" si="4"/>
        <v>0.05382239583333339</v>
      </c>
      <c r="R31" s="36">
        <f t="shared" si="5"/>
        <v>8</v>
      </c>
      <c r="S31" s="36">
        <f t="shared" si="6"/>
        <v>12</v>
      </c>
      <c r="T31" s="19">
        <f>RANK(S31,$S$27:$S$65,1)</f>
        <v>5</v>
      </c>
    </row>
    <row r="32" spans="1:20" ht="12">
      <c r="A32" s="10"/>
      <c r="B32" s="199">
        <v>4825.1</v>
      </c>
      <c r="C32" s="197">
        <v>0.5602083333333333</v>
      </c>
      <c r="D32" s="17">
        <f t="shared" si="0"/>
        <v>4825.1</v>
      </c>
      <c r="E32" s="52" t="str">
        <f>LOOKUP($D32,'第１レース'!$D$27:$E$69)</f>
        <v>Boomerang</v>
      </c>
      <c r="F32" s="52" t="str">
        <f>LOOKUP($D32,'第１レース'!$D$27:$F$69)</f>
        <v>J24</v>
      </c>
      <c r="G32" s="101" t="str">
        <f>LOOKUP($D32,'第１レース'!$D$27:$G$69)</f>
        <v>LMYC</v>
      </c>
      <c r="H32" s="202">
        <f>LOOKUP($D32,'第１レース'!$D$27:$H$69)</f>
        <v>0.889</v>
      </c>
      <c r="I32" s="103">
        <f>LOOKUP($D32,'第１レース'!$D$27:$I$69)</f>
        <v>0.47082175925925923</v>
      </c>
      <c r="J32" s="52">
        <f>LOOKUP($D32,'第１レース'!$D$27:$J$69)</f>
        <v>16</v>
      </c>
      <c r="K32" s="103">
        <f>LOOKUP($D32,'第１レース'!$D$27:$K$69)</f>
        <v>0.026377314814814812</v>
      </c>
      <c r="L32" s="103">
        <f>LOOKUP($D32,'第１レース'!$D$27:$L$69)</f>
        <v>0.02344943287037037</v>
      </c>
      <c r="M32" s="52">
        <f>LOOKUP($D32,'第１レース'!$D$27:$M$69)</f>
        <v>7</v>
      </c>
      <c r="N32" s="92">
        <f t="shared" si="1"/>
        <v>0.5602083333333333</v>
      </c>
      <c r="O32" s="19">
        <f t="shared" si="2"/>
        <v>16</v>
      </c>
      <c r="P32" s="21">
        <f t="shared" si="3"/>
        <v>0.06020833333333331</v>
      </c>
      <c r="Q32" s="21">
        <f t="shared" si="4"/>
        <v>0.05352520833333331</v>
      </c>
      <c r="R32" s="36">
        <f t="shared" si="5"/>
        <v>7</v>
      </c>
      <c r="S32" s="36">
        <f t="shared" si="6"/>
        <v>14</v>
      </c>
      <c r="T32" s="19">
        <f>RANK(S32,$S$27:$S$65,1)</f>
        <v>6</v>
      </c>
    </row>
    <row r="33" spans="1:20" ht="12">
      <c r="A33" s="10"/>
      <c r="B33" s="198">
        <v>5841</v>
      </c>
      <c r="C33" s="197">
        <v>0.5536921296296297</v>
      </c>
      <c r="D33" s="17">
        <f t="shared" si="0"/>
        <v>5841</v>
      </c>
      <c r="E33" s="52" t="str">
        <f>LOOKUP($D33,'第１レース'!$D$27:$E$69)</f>
        <v>Roku 3</v>
      </c>
      <c r="F33" s="52" t="str">
        <f>LOOKUP($D33,'第１レース'!$D$27:$F$69)</f>
        <v>Seam 31</v>
      </c>
      <c r="G33" s="101" t="str">
        <f>LOOKUP($D33,'第１レース'!$D$27:$G$69)</f>
        <v>LMYC</v>
      </c>
      <c r="H33" s="202">
        <f>LOOKUP($D33,'第１レース'!$D$27:$H$69)</f>
        <v>1.014</v>
      </c>
      <c r="I33" s="103">
        <f>LOOKUP($D33,'第１レース'!$D$27:$I$69)</f>
        <v>0.4671296296296296</v>
      </c>
      <c r="J33" s="52">
        <f>LOOKUP($D33,'第１レース'!$D$27:$J$69)</f>
        <v>7</v>
      </c>
      <c r="K33" s="103">
        <f>LOOKUP($D33,'第１レース'!$D$27:$K$69)</f>
        <v>0.022685185185185197</v>
      </c>
      <c r="L33" s="103">
        <f>LOOKUP($D33,'第１レース'!$D$27:$L$69)</f>
        <v>0.02300277777777779</v>
      </c>
      <c r="M33" s="52">
        <f>LOOKUP($D33,'第１レース'!$D$27:$M$69)</f>
        <v>5</v>
      </c>
      <c r="N33" s="92">
        <f t="shared" si="1"/>
        <v>0.5536921296296297</v>
      </c>
      <c r="O33" s="19">
        <f t="shared" si="2"/>
        <v>9</v>
      </c>
      <c r="P33" s="21">
        <f t="shared" si="3"/>
        <v>0.05369212962962966</v>
      </c>
      <c r="Q33" s="21">
        <f t="shared" si="4"/>
        <v>0.05444381944444447</v>
      </c>
      <c r="R33" s="36">
        <f t="shared" si="5"/>
        <v>11</v>
      </c>
      <c r="S33" s="36">
        <f t="shared" si="6"/>
        <v>16</v>
      </c>
      <c r="T33" s="19">
        <v>8</v>
      </c>
    </row>
    <row r="34" spans="2:20" ht="12">
      <c r="B34" s="198">
        <v>4774</v>
      </c>
      <c r="C34" s="197">
        <v>0.554699074074074</v>
      </c>
      <c r="D34" s="17">
        <f t="shared" si="0"/>
        <v>4774</v>
      </c>
      <c r="E34" s="52" t="str">
        <f>LOOKUP($D34,'第１レース'!$D$27:$E$69)</f>
        <v>Armis 5</v>
      </c>
      <c r="F34" s="52" t="str">
        <f>LOOKUP($D34,'第１レース'!$D$27:$F$69)</f>
        <v>J/V9.6CR</v>
      </c>
      <c r="G34" s="101" t="str">
        <f>LOOKUP($D34,'第１レース'!$D$27:$G$69)</f>
        <v>MCC</v>
      </c>
      <c r="H34" s="202">
        <f>LOOKUP($D34,'第１レース'!$D$27:$H$69)</f>
        <v>1.012</v>
      </c>
      <c r="I34" s="103">
        <f>LOOKUP($D34,'第１レース'!$D$27:$I$69)</f>
        <v>0.466886574074074</v>
      </c>
      <c r="J34" s="52">
        <f>LOOKUP($D34,'第１レース'!$D$27:$J$69)</f>
        <v>6</v>
      </c>
      <c r="K34" s="103">
        <f>LOOKUP($D34,'第１レース'!$D$27:$K$69)</f>
        <v>0.022442129629629604</v>
      </c>
      <c r="L34" s="103">
        <f>LOOKUP($D34,'第１レース'!$D$27:$L$69)</f>
        <v>0.022711435185185157</v>
      </c>
      <c r="M34" s="52">
        <f>LOOKUP($D34,'第１レース'!$D$27:$M$69)</f>
        <v>1</v>
      </c>
      <c r="N34" s="92">
        <f t="shared" si="1"/>
        <v>0.554699074074074</v>
      </c>
      <c r="O34" s="19">
        <f t="shared" si="2"/>
        <v>11</v>
      </c>
      <c r="P34" s="21">
        <f t="shared" si="3"/>
        <v>0.05469907407407404</v>
      </c>
      <c r="Q34" s="21">
        <f t="shared" si="4"/>
        <v>0.055355462962962926</v>
      </c>
      <c r="R34" s="36">
        <f t="shared" si="5"/>
        <v>15</v>
      </c>
      <c r="S34" s="36">
        <f t="shared" si="6"/>
        <v>16</v>
      </c>
      <c r="T34" s="19">
        <f>RANK(S34,$S$27:$S$65,1)</f>
        <v>7</v>
      </c>
    </row>
    <row r="35" spans="1:20" ht="12">
      <c r="A35" s="10"/>
      <c r="B35" s="198">
        <v>5550</v>
      </c>
      <c r="C35" s="197">
        <v>0.5534375</v>
      </c>
      <c r="D35" s="17">
        <f t="shared" si="0"/>
        <v>5550</v>
      </c>
      <c r="E35" s="52" t="str">
        <f>LOOKUP($D35,'第１レース'!$D$27:$E$69)</f>
        <v>Super Wave 6</v>
      </c>
      <c r="F35" s="52" t="str">
        <f>LOOKUP($D35,'第１レース'!$D$27:$F$69)</f>
        <v>Slot 31 </v>
      </c>
      <c r="G35" s="101" t="str">
        <f>LOOKUP($D35,'第１レース'!$D$27:$G$69)</f>
        <v>MCC</v>
      </c>
      <c r="H35" s="202">
        <f>LOOKUP($D35,'第１レース'!$D$27:$H$69)</f>
        <v>0.99</v>
      </c>
      <c r="I35" s="103">
        <f>LOOKUP($D35,'第１レース'!$D$27:$I$69)</f>
        <v>0.4691898148148148</v>
      </c>
      <c r="J35" s="52">
        <f>LOOKUP($D35,'第１レース'!$D$27:$J$69)</f>
        <v>11</v>
      </c>
      <c r="K35" s="103">
        <f>LOOKUP($D35,'第１レース'!$D$27:$K$69)</f>
        <v>0.02474537037037039</v>
      </c>
      <c r="L35" s="103">
        <f>LOOKUP($D35,'第１レース'!$D$27:$L$69)</f>
        <v>0.024497916666666685</v>
      </c>
      <c r="M35" s="52">
        <f>LOOKUP($D35,'第１レース'!$D$27:$M$69)</f>
        <v>11</v>
      </c>
      <c r="N35" s="92">
        <f t="shared" si="1"/>
        <v>0.5534375</v>
      </c>
      <c r="O35" s="19">
        <f t="shared" si="2"/>
        <v>8</v>
      </c>
      <c r="P35" s="21">
        <f t="shared" si="3"/>
        <v>0.05343750000000003</v>
      </c>
      <c r="Q35" s="21">
        <f t="shared" si="4"/>
        <v>0.05290312500000002</v>
      </c>
      <c r="R35" s="36">
        <f t="shared" si="5"/>
        <v>6</v>
      </c>
      <c r="S35" s="36">
        <f t="shared" si="6"/>
        <v>17</v>
      </c>
      <c r="T35" s="19">
        <f>RANK(S35,$S$27:$S$65,1)</f>
        <v>9</v>
      </c>
    </row>
    <row r="36" spans="2:20" ht="12">
      <c r="B36" s="196">
        <v>5503</v>
      </c>
      <c r="C36" s="197">
        <v>0.5434259259259259</v>
      </c>
      <c r="D36" s="17">
        <f t="shared" si="0"/>
        <v>5503</v>
      </c>
      <c r="E36" s="52" t="str">
        <f>LOOKUP($D36,'第１レース'!$D$27:$E$69)</f>
        <v>Gust</v>
      </c>
      <c r="F36" s="52" t="str">
        <f>LOOKUP($D36,'第１レース'!$D$27:$F$69)</f>
        <v>Ker40</v>
      </c>
      <c r="G36" s="101" t="str">
        <f>LOOKUP($D36,'第１レース'!$D$27:$G$69)</f>
        <v>LMYC</v>
      </c>
      <c r="H36" s="202">
        <f>LOOKUP($D36,'第１レース'!$D$27:$H$69)</f>
        <v>1.197</v>
      </c>
      <c r="I36" s="103">
        <f>LOOKUP($D36,'第１レース'!$D$27:$I$69)</f>
        <v>0.4657523148148148</v>
      </c>
      <c r="J36" s="52">
        <f>LOOKUP($D36,'第１レース'!$D$27:$J$69)</f>
        <v>2</v>
      </c>
      <c r="K36" s="103">
        <f>LOOKUP($D36,'第１レース'!$D$27:$K$69)</f>
        <v>0.021307870370370408</v>
      </c>
      <c r="L36" s="103">
        <f>LOOKUP($D36,'第１レース'!$D$27:$L$69)</f>
        <v>0.02550552083333338</v>
      </c>
      <c r="M36" s="52">
        <f>LOOKUP($D36,'第１レース'!$D$27:$M$69)</f>
        <v>17</v>
      </c>
      <c r="N36" s="92">
        <f t="shared" si="1"/>
        <v>0.5434259259259259</v>
      </c>
      <c r="O36" s="19">
        <f t="shared" si="2"/>
        <v>2</v>
      </c>
      <c r="P36" s="21">
        <f t="shared" si="3"/>
        <v>0.04342592592592587</v>
      </c>
      <c r="Q36" s="21">
        <f t="shared" si="4"/>
        <v>0.05198083333333327</v>
      </c>
      <c r="R36" s="36">
        <f t="shared" si="5"/>
        <v>5</v>
      </c>
      <c r="S36" s="36">
        <f t="shared" si="6"/>
        <v>22</v>
      </c>
      <c r="T36" s="19">
        <f>RANK(S36,$S$27:$S$65,1)</f>
        <v>10</v>
      </c>
    </row>
    <row r="37" spans="1:20" ht="12">
      <c r="A37" s="10"/>
      <c r="B37" s="196">
        <v>4135</v>
      </c>
      <c r="C37" s="197">
        <v>0.5523148148148148</v>
      </c>
      <c r="D37" s="17">
        <f t="shared" si="0"/>
        <v>4135</v>
      </c>
      <c r="E37" s="52" t="str">
        <f>LOOKUP($D37,'第１レース'!$D$27:$E$69)</f>
        <v>Danryu 2</v>
      </c>
      <c r="F37" s="52" t="str">
        <f>LOOKUP($D37,'第１レース'!$D$27:$F$69)</f>
        <v>Yamaha 33S</v>
      </c>
      <c r="G37" s="101" t="str">
        <f>LOOKUP($D37,'第１レース'!$D$27:$G$69)</f>
        <v>LMYC</v>
      </c>
      <c r="H37" s="202">
        <f>LOOKUP($D37,'第１レース'!$D$27:$H$69)</f>
        <v>1.037</v>
      </c>
      <c r="I37" s="103">
        <f>LOOKUP($D37,'第１レース'!$D$27:$I$69)</f>
        <v>0.4688425925925926</v>
      </c>
      <c r="J37" s="52">
        <f>LOOKUP($D37,'第１レース'!$D$27:$J$69)</f>
        <v>10</v>
      </c>
      <c r="K37" s="103">
        <f>LOOKUP($D37,'第１レース'!$D$27:$K$69)</f>
        <v>0.02439814814814817</v>
      </c>
      <c r="L37" s="103">
        <f>LOOKUP($D37,'第１レース'!$D$27:$L$69)</f>
        <v>0.02530087962962965</v>
      </c>
      <c r="M37" s="52">
        <f>LOOKUP($D37,'第１レース'!$D$27:$M$69)</f>
        <v>16</v>
      </c>
      <c r="N37" s="92">
        <f t="shared" si="1"/>
        <v>0.5523148148148148</v>
      </c>
      <c r="O37" s="19">
        <f t="shared" si="2"/>
        <v>7</v>
      </c>
      <c r="P37" s="21">
        <f t="shared" si="3"/>
        <v>0.052314814814814814</v>
      </c>
      <c r="Q37" s="21">
        <f t="shared" si="4"/>
        <v>0.05425046296296296</v>
      </c>
      <c r="R37" s="36">
        <f t="shared" si="5"/>
        <v>9</v>
      </c>
      <c r="S37" s="36">
        <f t="shared" si="6"/>
        <v>25</v>
      </c>
      <c r="T37" s="19">
        <v>12</v>
      </c>
    </row>
    <row r="38" spans="1:20" ht="12">
      <c r="A38" s="10"/>
      <c r="B38" s="198">
        <v>4832</v>
      </c>
      <c r="C38" s="197">
        <v>0.5559953703703704</v>
      </c>
      <c r="D38" s="17">
        <f t="shared" si="0"/>
        <v>4832</v>
      </c>
      <c r="E38" s="52" t="str">
        <f>LOOKUP($D38,'第１レース'!$D$27:$E$69)</f>
        <v>Odyssey</v>
      </c>
      <c r="F38" s="52" t="str">
        <f>LOOKUP($D38,'第１レース'!$D$27:$F$69)</f>
        <v>Tsuboi IMS950</v>
      </c>
      <c r="G38" s="101" t="str">
        <f>LOOKUP($D38,'第１レース'!$D$27:$G$69)</f>
        <v>MCC</v>
      </c>
      <c r="H38" s="202">
        <f>LOOKUP($D38,'第１レース'!$D$27:$H$69)</f>
        <v>0.98</v>
      </c>
      <c r="I38" s="103">
        <f>LOOKUP($D38,'第１レース'!$D$27:$I$69)</f>
        <v>0.46968750000000004</v>
      </c>
      <c r="J38" s="52">
        <f>LOOKUP($D38,'第１レース'!$D$27:$J$69)</f>
        <v>12</v>
      </c>
      <c r="K38" s="103">
        <f>LOOKUP($D38,'第１レース'!$D$27:$K$69)</f>
        <v>0.025243055555555616</v>
      </c>
      <c r="L38" s="103">
        <f>LOOKUP($D38,'第１レース'!$D$27:$L$69)</f>
        <v>0.024738194444444504</v>
      </c>
      <c r="M38" s="52">
        <f>LOOKUP($D38,'第１レース'!$D$27:$M$69)</f>
        <v>13</v>
      </c>
      <c r="N38" s="92">
        <f t="shared" si="1"/>
        <v>0.5559953703703704</v>
      </c>
      <c r="O38" s="19">
        <f t="shared" si="2"/>
        <v>12</v>
      </c>
      <c r="P38" s="21">
        <f t="shared" si="3"/>
        <v>0.05599537037037039</v>
      </c>
      <c r="Q38" s="21">
        <f t="shared" si="4"/>
        <v>0.05487546296296298</v>
      </c>
      <c r="R38" s="36">
        <f t="shared" si="5"/>
        <v>12</v>
      </c>
      <c r="S38" s="36">
        <f t="shared" si="6"/>
        <v>25</v>
      </c>
      <c r="T38" s="19">
        <v>13</v>
      </c>
    </row>
    <row r="39" spans="1:20" ht="12">
      <c r="A39" s="10"/>
      <c r="B39" s="200">
        <v>4825.2</v>
      </c>
      <c r="C39" s="197">
        <v>0.5626157407407407</v>
      </c>
      <c r="D39" s="17">
        <f t="shared" si="0"/>
        <v>4825.2</v>
      </c>
      <c r="E39" s="52" t="str">
        <f>LOOKUP($D39,'第１レース'!$D$27:$E$69)</f>
        <v>BeBe</v>
      </c>
      <c r="F39" s="52" t="str">
        <f>LOOKUP($D39,'第１レース'!$D$27:$F$69)</f>
        <v>Pioneer 9FR/PB</v>
      </c>
      <c r="G39" s="101" t="str">
        <f>LOOKUP($D39,'第１レース'!$D$27:$G$69)</f>
        <v>MCC</v>
      </c>
      <c r="H39" s="202">
        <f>LOOKUP($D39,'第１レース'!$D$27:$H$69)</f>
        <v>0.913</v>
      </c>
      <c r="I39" s="103">
        <f>LOOKUP($D39,'第１レース'!$D$27:$I$69)</f>
        <v>0.4705439814814815</v>
      </c>
      <c r="J39" s="52">
        <f>LOOKUP($D39,'第１レース'!$D$27:$J$69)</f>
        <v>15</v>
      </c>
      <c r="K39" s="103">
        <f>LOOKUP($D39,'第１レース'!$D$27:$K$69)</f>
        <v>0.0260995370370371</v>
      </c>
      <c r="L39" s="103">
        <f>LOOKUP($D39,'第１レース'!$D$27:$L$69)</f>
        <v>0.023828877314814874</v>
      </c>
      <c r="M39" s="52">
        <f>LOOKUP($D39,'第１レース'!$D$27:$M$69)</f>
        <v>8</v>
      </c>
      <c r="N39" s="92">
        <f t="shared" si="1"/>
        <v>0.5626157407407407</v>
      </c>
      <c r="O39" s="19">
        <f t="shared" si="2"/>
        <v>17</v>
      </c>
      <c r="P39" s="21">
        <f t="shared" si="3"/>
        <v>0.06261574074074072</v>
      </c>
      <c r="Q39" s="21">
        <f t="shared" si="4"/>
        <v>0.05716817129629628</v>
      </c>
      <c r="R39" s="36">
        <f t="shared" si="5"/>
        <v>17</v>
      </c>
      <c r="S39" s="36">
        <f t="shared" si="6"/>
        <v>25</v>
      </c>
      <c r="T39" s="19">
        <f>RANK(S39,$S$27:$S$65,1)</f>
        <v>11</v>
      </c>
    </row>
    <row r="40" spans="1:20" ht="12">
      <c r="A40" s="10"/>
      <c r="B40" s="198">
        <v>3173</v>
      </c>
      <c r="C40" s="197">
        <v>0.5544444444444444</v>
      </c>
      <c r="D40" s="17">
        <f t="shared" si="0"/>
        <v>3173</v>
      </c>
      <c r="E40" s="52" t="str">
        <f>LOOKUP($D40,'第１レース'!$D$27:$E$69)</f>
        <v>C'elestine</v>
      </c>
      <c r="F40" s="52" t="str">
        <f>LOOKUP($D40,'第１レース'!$D$27:$F$69)</f>
        <v>Seam 31</v>
      </c>
      <c r="G40" s="101" t="str">
        <f>LOOKUP($D40,'第１レース'!$D$27:$G$69)</f>
        <v>MCC</v>
      </c>
      <c r="H40" s="202">
        <f>LOOKUP($D40,'第１レース'!$D$27:$H$69)</f>
        <v>1.016</v>
      </c>
      <c r="I40" s="103">
        <f>LOOKUP($D40,'第１レース'!$D$27:$I$69)</f>
        <v>0.4686574074074074</v>
      </c>
      <c r="J40" s="52">
        <f>LOOKUP($D40,'第１レース'!$D$27:$J$69)</f>
        <v>9</v>
      </c>
      <c r="K40" s="103">
        <f>LOOKUP($D40,'第１レース'!$D$27:$K$69)</f>
        <v>0.02421296296296299</v>
      </c>
      <c r="L40" s="103">
        <f>LOOKUP($D40,'第１レース'!$D$27:$L$69)</f>
        <v>0.0246003703703704</v>
      </c>
      <c r="M40" s="52">
        <f>LOOKUP($D40,'第１レース'!$D$27:$M$69)</f>
        <v>12</v>
      </c>
      <c r="N40" s="92">
        <f t="shared" si="1"/>
        <v>0.5544444444444444</v>
      </c>
      <c r="O40" s="19">
        <f t="shared" si="2"/>
        <v>10</v>
      </c>
      <c r="P40" s="21">
        <f t="shared" si="3"/>
        <v>0.054444444444444406</v>
      </c>
      <c r="Q40" s="21">
        <f t="shared" si="4"/>
        <v>0.05531555555555552</v>
      </c>
      <c r="R40" s="36">
        <f t="shared" si="5"/>
        <v>14</v>
      </c>
      <c r="S40" s="36">
        <f t="shared" si="6"/>
        <v>26</v>
      </c>
      <c r="T40" s="19">
        <f>RANK(S40,$S$27:$S$65,1)</f>
        <v>14</v>
      </c>
    </row>
    <row r="41" spans="2:20" ht="12">
      <c r="B41" s="196">
        <v>6311</v>
      </c>
      <c r="C41" s="197">
        <v>0.5581712962962962</v>
      </c>
      <c r="D41" s="17">
        <f t="shared" si="0"/>
        <v>6311</v>
      </c>
      <c r="E41" s="52" t="str">
        <f>LOOKUP($D41,'第１レース'!$D$27:$E$69)</f>
        <v>Mer Bleue Ⅴ</v>
      </c>
      <c r="F41" s="52" t="str">
        <f>LOOKUP($D41,'第１レース'!$D$27:$F$69)</f>
        <v>Finngulf 33</v>
      </c>
      <c r="G41" s="101" t="str">
        <f>LOOKUP($D41,'第１レース'!$D$27:$G$69)</f>
        <v>LMYC</v>
      </c>
      <c r="H41" s="202">
        <f>LOOKUP($D41,'第１レース'!$D$27:$H$69)</f>
        <v>0.944</v>
      </c>
      <c r="I41" s="103">
        <f>LOOKUP($D41,'第１レース'!$D$27:$I$69)</f>
        <v>0.47087962962962965</v>
      </c>
      <c r="J41" s="52">
        <f>LOOKUP($D41,'第１レース'!$D$27:$J$69)</f>
        <v>17</v>
      </c>
      <c r="K41" s="103">
        <f>LOOKUP($D41,'第１レース'!$D$27:$K$69)</f>
        <v>0.026435185185185228</v>
      </c>
      <c r="L41" s="103">
        <f>LOOKUP($D41,'第１レース'!$D$27:$L$69)</f>
        <v>0.024954814814814853</v>
      </c>
      <c r="M41" s="52">
        <f>LOOKUP($D41,'第１レース'!$D$27:$M$69)</f>
        <v>14</v>
      </c>
      <c r="N41" s="92">
        <f t="shared" si="1"/>
        <v>0.5581712962962962</v>
      </c>
      <c r="O41" s="19">
        <f t="shared" si="2"/>
        <v>15</v>
      </c>
      <c r="P41" s="21">
        <f t="shared" si="3"/>
        <v>0.05817129629629625</v>
      </c>
      <c r="Q41" s="21">
        <f t="shared" si="4"/>
        <v>0.05491370370370366</v>
      </c>
      <c r="R41" s="36">
        <f t="shared" si="5"/>
        <v>13</v>
      </c>
      <c r="S41" s="36">
        <f t="shared" si="6"/>
        <v>27</v>
      </c>
      <c r="T41" s="19">
        <f>RANK(S41,$S$27:$S$65,1)</f>
        <v>15</v>
      </c>
    </row>
    <row r="42" spans="2:20" ht="12">
      <c r="B42" s="198">
        <v>5016</v>
      </c>
      <c r="C42" s="197">
        <v>0.565474537037037</v>
      </c>
      <c r="D42" s="17">
        <f t="shared" si="0"/>
        <v>5016</v>
      </c>
      <c r="E42" s="52" t="str">
        <f>LOOKUP($D42,'第１レース'!$D$27:$E$69)</f>
        <v>Surfmade</v>
      </c>
      <c r="F42" s="52" t="str">
        <f>LOOKUP($D42,'第１レース'!$D$27:$F$69)</f>
        <v>J24</v>
      </c>
      <c r="G42" s="101" t="str">
        <f>LOOKUP($D42,'第１レース'!$D$27:$G$69)</f>
        <v>LMYC</v>
      </c>
      <c r="H42" s="202">
        <f>LOOKUP($D42,'第１レース'!$D$27:$H$69)</f>
        <v>0.888</v>
      </c>
      <c r="I42" s="103">
        <f>LOOKUP($D42,'第１レース'!$D$27:$I$69)</f>
        <v>0.47164351851851855</v>
      </c>
      <c r="J42" s="52">
        <f>LOOKUP($D42,'第１レース'!$D$27:$J$69)</f>
        <v>18</v>
      </c>
      <c r="K42" s="103">
        <f>LOOKUP($D42,'第１レース'!$D$27:$K$69)</f>
        <v>0.027199074074074125</v>
      </c>
      <c r="L42" s="103">
        <f>LOOKUP($D42,'第１レース'!$D$27:$L$69)</f>
        <v>0.024152777777777825</v>
      </c>
      <c r="M42" s="52">
        <f>LOOKUP($D42,'第１レース'!$D$27:$M$69)</f>
        <v>10</v>
      </c>
      <c r="N42" s="92">
        <f t="shared" si="1"/>
        <v>0.565474537037037</v>
      </c>
      <c r="O42" s="19">
        <f t="shared" si="2"/>
        <v>19</v>
      </c>
      <c r="P42" s="21">
        <f t="shared" si="3"/>
        <v>0.06547453703703698</v>
      </c>
      <c r="Q42" s="21">
        <f t="shared" si="4"/>
        <v>0.05814138888888884</v>
      </c>
      <c r="R42" s="36">
        <f t="shared" si="5"/>
        <v>18</v>
      </c>
      <c r="S42" s="36">
        <f t="shared" si="6"/>
        <v>28</v>
      </c>
      <c r="T42" s="19">
        <f>RANK(S42,$S$27:$S$65,1)</f>
        <v>16</v>
      </c>
    </row>
    <row r="43" spans="1:20" ht="12">
      <c r="A43" s="10"/>
      <c r="B43" s="196">
        <v>6308</v>
      </c>
      <c r="C43" s="197">
        <v>0.5424421296296297</v>
      </c>
      <c r="D43" s="17">
        <f t="shared" si="0"/>
        <v>6308</v>
      </c>
      <c r="E43" s="52" t="str">
        <f>LOOKUP($D43,'第１レース'!$D$27:$E$69)</f>
        <v>Bengal-7</v>
      </c>
      <c r="F43" s="52" t="str">
        <f>LOOKUP($D43,'第１レース'!$D$27:$F$69)</f>
        <v>VDO46</v>
      </c>
      <c r="G43" s="101" t="str">
        <f>LOOKUP($D43,'第１レース'!$D$27:$G$69)</f>
        <v>LMYC</v>
      </c>
      <c r="H43" s="202">
        <f>LOOKUP($D43,'第１レース'!$D$27:$H$69)</f>
        <v>1.28</v>
      </c>
      <c r="I43" s="103">
        <f>LOOKUP($D43,'第１レース'!$D$27:$I$69)</f>
        <v>0.46563657407407405</v>
      </c>
      <c r="J43" s="52">
        <f>LOOKUP($D43,'第１レース'!$D$27:$J$69)</f>
        <v>1</v>
      </c>
      <c r="K43" s="103">
        <f>LOOKUP($D43,'第１レース'!$D$27:$K$69)</f>
        <v>0.02119212962962963</v>
      </c>
      <c r="L43" s="103">
        <f>LOOKUP($D43,'第１レース'!$D$27:$L$69)</f>
        <v>0.02712592592592593</v>
      </c>
      <c r="M43" s="52">
        <f>LOOKUP($D43,'第１レース'!$D$27:$M$69)</f>
        <v>21</v>
      </c>
      <c r="N43" s="92">
        <f t="shared" si="1"/>
        <v>0.5424421296296297</v>
      </c>
      <c r="O43" s="19">
        <f t="shared" si="2"/>
        <v>1</v>
      </c>
      <c r="P43" s="21">
        <f t="shared" si="3"/>
        <v>0.04244212962962968</v>
      </c>
      <c r="Q43" s="21">
        <f t="shared" si="4"/>
        <v>0.054325925925925986</v>
      </c>
      <c r="R43" s="36">
        <f t="shared" si="5"/>
        <v>10</v>
      </c>
      <c r="S43" s="36">
        <f t="shared" si="6"/>
        <v>31</v>
      </c>
      <c r="T43" s="19">
        <f>RANK(S43,$S$27:$S$65,1)</f>
        <v>17</v>
      </c>
    </row>
    <row r="44" spans="1:20" ht="12">
      <c r="A44" s="10"/>
      <c r="B44" s="201">
        <v>4932</v>
      </c>
      <c r="C44" s="197">
        <v>0.5565625</v>
      </c>
      <c r="D44" s="17">
        <f aca="true" t="shared" si="7" ref="D44:D50">B44</f>
        <v>4932</v>
      </c>
      <c r="E44" s="52" t="str">
        <f>LOOKUP($D44,'第１レース'!$D$27:$E$69)</f>
        <v>Lutris</v>
      </c>
      <c r="F44" s="52" t="str">
        <f>LOOKUP($D44,'第１レース'!$D$27:$F$69)</f>
        <v>Slot 31 </v>
      </c>
      <c r="G44" s="101" t="str">
        <f>LOOKUP($D44,'第１レース'!$D$27:$G$69)</f>
        <v>MCC</v>
      </c>
      <c r="H44" s="202">
        <f>LOOKUP($D44,'第１レース'!$D$27:$H$69)</f>
        <v>0.991</v>
      </c>
      <c r="I44" s="103">
        <f>LOOKUP($D44,'第１レース'!$D$27:$I$69)</f>
        <v>0.469837962962963</v>
      </c>
      <c r="J44" s="52">
        <f>LOOKUP($D44,'第１レース'!$D$27:$J$69)</f>
        <v>13</v>
      </c>
      <c r="K44" s="103">
        <f>LOOKUP($D44,'第１レース'!$D$27:$K$69)</f>
        <v>0.025393518518518565</v>
      </c>
      <c r="L44" s="103">
        <f>LOOKUP($D44,'第１レース'!$D$27:$L$69)</f>
        <v>0.025164976851851897</v>
      </c>
      <c r="M44" s="52">
        <f>LOOKUP($D44,'第１レース'!$D$27:$M$69)</f>
        <v>15</v>
      </c>
      <c r="N44" s="92">
        <f aca="true" t="shared" si="8" ref="N44:N50">C44</f>
        <v>0.5565625</v>
      </c>
      <c r="O44" s="19">
        <f aca="true" t="shared" si="9" ref="O44:O50">RANK(N44,$N$27:$N$65,1)</f>
        <v>13</v>
      </c>
      <c r="P44" s="21">
        <f aca="true" t="shared" si="10" ref="P44:P50">N44-$P$24</f>
        <v>0.05656249999999996</v>
      </c>
      <c r="Q44" s="21">
        <f aca="true" t="shared" si="11" ref="Q44:Q50">P44*H44</f>
        <v>0.05605343749999996</v>
      </c>
      <c r="R44" s="36">
        <f aca="true" t="shared" si="12" ref="R44:R50">RANK(Q44,$Q$27:$Q$65,1)</f>
        <v>16</v>
      </c>
      <c r="S44" s="36">
        <f aca="true" t="shared" si="13" ref="S44:S50">R44+M44</f>
        <v>31</v>
      </c>
      <c r="T44" s="19">
        <v>18</v>
      </c>
    </row>
    <row r="45" spans="2:20" ht="12">
      <c r="B45" s="198">
        <v>5920</v>
      </c>
      <c r="C45" s="197">
        <v>0.5702777777777778</v>
      </c>
      <c r="D45" s="17">
        <f t="shared" si="7"/>
        <v>5920</v>
      </c>
      <c r="E45" s="52" t="str">
        <f>LOOKUP($D45,'第１レース'!$D$27:$E$69)</f>
        <v>High Tension</v>
      </c>
      <c r="F45" s="52" t="str">
        <f>LOOKUP($D45,'第１レース'!$D$27:$F$69)</f>
        <v>Yamaha 23Ⅲ</v>
      </c>
      <c r="G45" s="101" t="str">
        <f>LOOKUP($D45,'第１レース'!$D$27:$G$69)</f>
        <v>LMYC</v>
      </c>
      <c r="H45" s="202">
        <f>LOOKUP($D45,'第１レース'!$D$27:$H$69)</f>
        <v>0.844</v>
      </c>
      <c r="I45" s="103">
        <f>LOOKUP($D45,'第１レース'!$D$27:$I$69)</f>
        <v>0.4752083333333333</v>
      </c>
      <c r="J45" s="52">
        <f>LOOKUP($D45,'第１レース'!$D$27:$J$69)</f>
        <v>23</v>
      </c>
      <c r="K45" s="103">
        <f>LOOKUP($D45,'第１レース'!$D$27:$K$69)</f>
        <v>0.03076388888888887</v>
      </c>
      <c r="L45" s="103">
        <f>LOOKUP($D45,'第１レース'!$D$27:$L$69)</f>
        <v>0.025964722222222205</v>
      </c>
      <c r="M45" s="52">
        <f>LOOKUP($D45,'第１レース'!$D$27:$M$69)</f>
        <v>18</v>
      </c>
      <c r="N45" s="92">
        <f t="shared" si="8"/>
        <v>0.5702777777777778</v>
      </c>
      <c r="O45" s="19">
        <f t="shared" si="9"/>
        <v>23</v>
      </c>
      <c r="P45" s="21">
        <f t="shared" si="10"/>
        <v>0.07027777777777777</v>
      </c>
      <c r="Q45" s="21">
        <f t="shared" si="11"/>
        <v>0.05931444444444444</v>
      </c>
      <c r="R45" s="36">
        <f t="shared" si="12"/>
        <v>20</v>
      </c>
      <c r="S45" s="36">
        <f t="shared" si="13"/>
        <v>38</v>
      </c>
      <c r="T45" s="19">
        <f>RANK(S45,$S$27:$S$65,1)</f>
        <v>19</v>
      </c>
    </row>
    <row r="46" spans="1:20" ht="12">
      <c r="A46" s="10"/>
      <c r="B46" s="196">
        <v>4712</v>
      </c>
      <c r="C46" s="197">
        <v>0.5667939814814814</v>
      </c>
      <c r="D46" s="17">
        <f t="shared" si="7"/>
        <v>4712</v>
      </c>
      <c r="E46" s="52" t="str">
        <f>LOOKUP($D46,'第１レース'!$D$27:$E$69)</f>
        <v>Akkochan</v>
      </c>
      <c r="F46" s="52" t="str">
        <f>LOOKUP($D46,'第１レース'!$D$27:$F$69)</f>
        <v>J24</v>
      </c>
      <c r="G46" s="101" t="str">
        <f>LOOKUP($D46,'第１レース'!$D$27:$G$69)</f>
        <v>LMYC</v>
      </c>
      <c r="H46" s="202">
        <f>LOOKUP($D46,'第１レース'!$D$27:$H$69)</f>
        <v>0.888</v>
      </c>
      <c r="I46" s="103">
        <f>LOOKUP($D46,'第１レース'!$D$27:$I$69)</f>
        <v>0.4747222222222222</v>
      </c>
      <c r="J46" s="52">
        <f>LOOKUP($D46,'第１レース'!$D$27:$J$69)</f>
        <v>22</v>
      </c>
      <c r="K46" s="103">
        <f>LOOKUP($D46,'第１レース'!$D$27:$K$69)</f>
        <v>0.030277777777777792</v>
      </c>
      <c r="L46" s="103">
        <f>LOOKUP($D46,'第１レース'!$D$27:$L$69)</f>
        <v>0.02688666666666668</v>
      </c>
      <c r="M46" s="52">
        <f>LOOKUP($D46,'第１レース'!$D$27:$M$69)</f>
        <v>20</v>
      </c>
      <c r="N46" s="92">
        <f t="shared" si="8"/>
        <v>0.5667939814814814</v>
      </c>
      <c r="O46" s="19">
        <f t="shared" si="9"/>
        <v>21</v>
      </c>
      <c r="P46" s="21">
        <f t="shared" si="10"/>
        <v>0.06679398148148141</v>
      </c>
      <c r="Q46" s="21">
        <f t="shared" si="11"/>
        <v>0.059313055555555494</v>
      </c>
      <c r="R46" s="36">
        <f t="shared" si="12"/>
        <v>19</v>
      </c>
      <c r="S46" s="36">
        <f t="shared" si="13"/>
        <v>39</v>
      </c>
      <c r="T46" s="19">
        <f>RANK(S46,$S$27:$S$65,1)</f>
        <v>20</v>
      </c>
    </row>
    <row r="47" spans="1:20" ht="12">
      <c r="A47" s="10"/>
      <c r="B47" s="196">
        <v>3</v>
      </c>
      <c r="C47" s="197">
        <v>0.5677430555555555</v>
      </c>
      <c r="D47" s="17">
        <f t="shared" si="7"/>
        <v>3</v>
      </c>
      <c r="E47" s="52" t="str">
        <f>LOOKUP($D47,'第１レース'!$D$27:$E$69)</f>
        <v>High Spirit</v>
      </c>
      <c r="F47" s="52" t="str">
        <f>LOOKUP($D47,'第１レース'!$D$27:$F$69)</f>
        <v>Ａｌｅｒｉｏｎ33 S</v>
      </c>
      <c r="G47" s="101" t="str">
        <f>LOOKUP($D47,'第１レース'!$D$27:$G$69)</f>
        <v>LMYC</v>
      </c>
      <c r="H47" s="202">
        <f>LOOKUP($D47,'第１レース'!$D$27:$H$69)</f>
        <v>0.94</v>
      </c>
      <c r="I47" s="103">
        <f>LOOKUP($D47,'第１レース'!$D$27:$I$69)</f>
        <v>0.47260416666666666</v>
      </c>
      <c r="J47" s="52">
        <f>LOOKUP($D47,'第１レース'!$D$27:$J$69)</f>
        <v>20</v>
      </c>
      <c r="K47" s="103">
        <f>LOOKUP($D47,'第１レース'!$D$27:$K$69)</f>
        <v>0.02815972222222224</v>
      </c>
      <c r="L47" s="103">
        <f>LOOKUP($D47,'第１レース'!$D$27:$L$69)</f>
        <v>0.026470138888888904</v>
      </c>
      <c r="M47" s="52">
        <f>LOOKUP($D47,'第１レース'!$D$27:$M$69)</f>
        <v>19</v>
      </c>
      <c r="N47" s="92">
        <f t="shared" si="8"/>
        <v>0.5677430555555555</v>
      </c>
      <c r="O47" s="19">
        <f t="shared" si="9"/>
        <v>22</v>
      </c>
      <c r="P47" s="21">
        <f t="shared" si="10"/>
        <v>0.06774305555555549</v>
      </c>
      <c r="Q47" s="21">
        <f t="shared" si="11"/>
        <v>0.06367847222222216</v>
      </c>
      <c r="R47" s="36">
        <f t="shared" si="12"/>
        <v>21</v>
      </c>
      <c r="S47" s="36">
        <f t="shared" si="13"/>
        <v>40</v>
      </c>
      <c r="T47" s="19">
        <f>RANK(S47,$S$27:$S$65,1)</f>
        <v>21</v>
      </c>
    </row>
    <row r="48" spans="1:20" ht="12">
      <c r="A48" s="10"/>
      <c r="B48" s="196">
        <v>6379</v>
      </c>
      <c r="C48" s="197">
        <v>0.5632060185185185</v>
      </c>
      <c r="D48" s="17">
        <f t="shared" si="7"/>
        <v>6379</v>
      </c>
      <c r="E48" s="52" t="str">
        <f>LOOKUP($D48,'第１レース'!$D$27:$E$69)</f>
        <v>Joker　Ⅱ</v>
      </c>
      <c r="F48" s="52" t="str">
        <f>LOOKUP($D48,'第１レース'!$D$27:$F$69)</f>
        <v>Seam33</v>
      </c>
      <c r="G48" s="101" t="str">
        <f>LOOKUP($D48,'第１レース'!$D$27:$G$69)</f>
        <v>LMYC</v>
      </c>
      <c r="H48" s="202">
        <f>LOOKUP($D48,'第１レース'!$D$27:$H$69)</f>
        <v>1.051</v>
      </c>
      <c r="I48" s="103">
        <f>LOOKUP($D48,'第１レース'!$D$27:$I$69)</f>
        <v>0.4734606481481482</v>
      </c>
      <c r="J48" s="52">
        <f>LOOKUP($D48,'第１レース'!$D$27:$J$69)</f>
        <v>21</v>
      </c>
      <c r="K48" s="103">
        <f>LOOKUP($D48,'第１レース'!$D$27:$K$69)</f>
        <v>0.02901620370370378</v>
      </c>
      <c r="L48" s="103">
        <f>LOOKUP($D48,'第１レース'!$D$27:$L$69)</f>
        <v>0.03049603009259267</v>
      </c>
      <c r="M48" s="52">
        <f>LOOKUP($D48,'第１レース'!$D$27:$M$69)</f>
        <v>23</v>
      </c>
      <c r="N48" s="92">
        <f t="shared" si="8"/>
        <v>0.5632060185185185</v>
      </c>
      <c r="O48" s="19">
        <f t="shared" si="9"/>
        <v>18</v>
      </c>
      <c r="P48" s="21">
        <f t="shared" si="10"/>
        <v>0.06320601851851848</v>
      </c>
      <c r="Q48" s="21">
        <f t="shared" si="11"/>
        <v>0.06642952546296292</v>
      </c>
      <c r="R48" s="36">
        <f t="shared" si="12"/>
        <v>22</v>
      </c>
      <c r="S48" s="36">
        <f t="shared" si="13"/>
        <v>45</v>
      </c>
      <c r="T48" s="19">
        <f>RANK(S48,$S$27:$S$65,1)</f>
        <v>22</v>
      </c>
    </row>
    <row r="49" spans="1:20" ht="12">
      <c r="A49" s="10"/>
      <c r="B49" s="196">
        <v>5015</v>
      </c>
      <c r="C49" s="197">
        <v>0.5656134259259259</v>
      </c>
      <c r="D49" s="17">
        <f t="shared" si="7"/>
        <v>5015</v>
      </c>
      <c r="E49" s="52" t="str">
        <f>LOOKUP($D49,'第１レース'!$D$27:$E$69)</f>
        <v>Patura</v>
      </c>
      <c r="F49" s="52" t="str">
        <f>LOOKUP($D49,'第１レース'!$D$27:$F$69)</f>
        <v>Tsuboi IMS 10.3</v>
      </c>
      <c r="G49" s="101" t="str">
        <f>LOOKUP($D49,'第１レース'!$D$27:$G$69)</f>
        <v>LMYC</v>
      </c>
      <c r="H49" s="202">
        <f>LOOKUP($D49,'第１レース'!$D$27:$H$69)</f>
        <v>1.037</v>
      </c>
      <c r="I49" s="103">
        <f>LOOKUP($D49,'第１レース'!$D$27:$I$69)</f>
        <v>0.4721064814814815</v>
      </c>
      <c r="J49" s="52">
        <f>LOOKUP($D49,'第１レース'!$D$27:$J$69)</f>
        <v>19</v>
      </c>
      <c r="K49" s="103">
        <f>LOOKUP($D49,'第１レース'!$D$27:$K$69)</f>
        <v>0.02766203703703707</v>
      </c>
      <c r="L49" s="103">
        <f>LOOKUP($D49,'第１レース'!$D$27:$L$69)</f>
        <v>0.028685532407407437</v>
      </c>
      <c r="M49" s="52">
        <f>LOOKUP($D49,'第１レース'!$D$27:$M$69)</f>
        <v>22</v>
      </c>
      <c r="N49" s="92">
        <f t="shared" si="8"/>
        <v>0.5656134259259259</v>
      </c>
      <c r="O49" s="19">
        <f t="shared" si="9"/>
        <v>20</v>
      </c>
      <c r="P49" s="21">
        <f t="shared" si="10"/>
        <v>0.0656134259259259</v>
      </c>
      <c r="Q49" s="21">
        <f t="shared" si="11"/>
        <v>0.06804112268518515</v>
      </c>
      <c r="R49" s="36">
        <f t="shared" si="12"/>
        <v>23</v>
      </c>
      <c r="S49" s="36">
        <f t="shared" si="13"/>
        <v>45</v>
      </c>
      <c r="T49" s="19">
        <v>23</v>
      </c>
    </row>
    <row r="50" spans="1:20" ht="12">
      <c r="A50" s="10"/>
      <c r="B50" s="196">
        <v>1</v>
      </c>
      <c r="C50" s="197">
        <v>0.5772569444444444</v>
      </c>
      <c r="D50" s="17">
        <f t="shared" si="7"/>
        <v>1</v>
      </c>
      <c r="E50" s="52" t="str">
        <f>LOOKUP($D50,'第１レース'!$D$27:$E$69)</f>
        <v>IYASAKA</v>
      </c>
      <c r="F50" s="52" t="str">
        <f>LOOKUP($D50,'第１レース'!$D$27:$F$69)</f>
        <v>Aiolos 26</v>
      </c>
      <c r="G50" s="101" t="str">
        <f>LOOKUP($D50,'第１レース'!$D$27:$G$69)</f>
        <v>LMYC</v>
      </c>
      <c r="H50" s="202">
        <f>LOOKUP($D50,'第１レース'!$D$27:$H$69)</f>
        <v>0.9</v>
      </c>
      <c r="I50" s="103">
        <f>LOOKUP($D50,'第１レース'!$D$27:$I$69)</f>
        <v>0.4799421296296296</v>
      </c>
      <c r="J50" s="52">
        <f>LOOKUP($D50,'第１レース'!$D$27:$J$69)</f>
        <v>24</v>
      </c>
      <c r="K50" s="103">
        <f>LOOKUP($D50,'第１レース'!$D$27:$K$69)</f>
        <v>0.0354976851851852</v>
      </c>
      <c r="L50" s="103">
        <f>LOOKUP($D50,'第１レース'!$D$27:$L$69)</f>
        <v>0.03194791666666668</v>
      </c>
      <c r="M50" s="52">
        <f>LOOKUP($D50,'第１レース'!$D$27:$M$69)</f>
        <v>24</v>
      </c>
      <c r="N50" s="92">
        <f t="shared" si="8"/>
        <v>0.5772569444444444</v>
      </c>
      <c r="O50" s="19">
        <f t="shared" si="9"/>
        <v>24</v>
      </c>
      <c r="P50" s="21">
        <f t="shared" si="10"/>
        <v>0.07725694444444442</v>
      </c>
      <c r="Q50" s="21">
        <f t="shared" si="11"/>
        <v>0.06953124999999998</v>
      </c>
      <c r="R50" s="36">
        <f t="shared" si="12"/>
        <v>24</v>
      </c>
      <c r="S50" s="36">
        <f t="shared" si="13"/>
        <v>48</v>
      </c>
      <c r="T50" s="19">
        <f>RANK(S50,$S$27:$S$65,1)</f>
        <v>24</v>
      </c>
    </row>
  </sheetData>
  <mergeCells count="1">
    <mergeCell ref="E17:T17"/>
  </mergeCells>
  <dataValidations count="2">
    <dataValidation allowBlank="1" showInputMessage="1" showErrorMessage="1" imeMode="on" sqref="K19:K21 P19:P21"/>
    <dataValidation errorStyle="warning" type="list" allowBlank="1" showInputMessage="1" showErrorMessage="1" promptTitle="風速" prompt="▼をクリックして風速を選択してください" errorTitle="直接入力せず選択してください" error="直接入力せず選択してください&#10;" sqref="C23 P23 K23">
      <formula1>"5m以下,5～9m,9m以上"</formula1>
    </dataValidation>
  </dataValidations>
  <printOptions/>
  <pageMargins left="0" right="0.1968503937007874" top="0.3937007874015748" bottom="0.3937007874015748" header="0.5118110236220472" footer="0.5118110236220472"/>
  <pageSetup fitToHeight="1" fitToWidth="1" orientation="landscape" paperSize="9" r:id="rId3"/>
  <legacyDrawing r:id="rId2"/>
</worksheet>
</file>

<file path=xl/worksheets/sheet6.xml><?xml version="1.0" encoding="utf-8"?>
<worksheet xmlns="http://schemas.openxmlformats.org/spreadsheetml/2006/main" xmlns:r="http://schemas.openxmlformats.org/officeDocument/2006/relationships">
  <dimension ref="A2:V36"/>
  <sheetViews>
    <sheetView workbookViewId="0" topLeftCell="A13">
      <selection activeCell="A28" sqref="A28:IV28"/>
    </sheetView>
  </sheetViews>
  <sheetFormatPr defaultColWidth="9.140625" defaultRowHeight="12"/>
  <cols>
    <col min="1" max="1" width="3.8515625" style="8" customWidth="1"/>
    <col min="2" max="3" width="10.140625" style="2" customWidth="1"/>
    <col min="4" max="4" width="6.57421875" style="2" customWidth="1"/>
    <col min="5" max="5" width="21.28125" style="9" customWidth="1"/>
    <col min="6" max="6" width="21.28125" style="8" customWidth="1"/>
    <col min="7" max="7" width="8.28125" style="11" customWidth="1"/>
    <col min="8" max="8" width="7.28125" style="98" customWidth="1"/>
    <col min="9" max="9" width="9.7109375" style="2" customWidth="1"/>
    <col min="10" max="10" width="5.7109375" style="4" customWidth="1"/>
    <col min="11" max="12" width="9.7109375" style="2" customWidth="1"/>
    <col min="13" max="13" width="5.7109375" style="11" customWidth="1"/>
    <col min="14" max="14" width="9.7109375" style="2" customWidth="1"/>
    <col min="15" max="15" width="5.7109375" style="11" customWidth="1"/>
    <col min="16" max="17" width="9.7109375" style="2" customWidth="1"/>
    <col min="18" max="18" width="5.7109375" style="12" customWidth="1"/>
    <col min="19" max="20" width="5.7109375" style="11" customWidth="1"/>
    <col min="21" max="22" width="7.28125" style="2" customWidth="1"/>
    <col min="23" max="16384" width="9.140625" style="8" customWidth="1"/>
  </cols>
  <sheetData>
    <row r="1" ht="12"/>
    <row r="2" spans="4:22" s="38" customFormat="1" ht="24" customHeight="1">
      <c r="D2" s="93" t="s">
        <v>113</v>
      </c>
      <c r="F2" s="136"/>
      <c r="G2" s="136"/>
      <c r="H2" s="136"/>
      <c r="I2" s="136"/>
      <c r="J2" s="136"/>
      <c r="K2" s="136"/>
      <c r="L2" s="136"/>
      <c r="M2" s="136"/>
      <c r="N2" s="136"/>
      <c r="O2" s="136"/>
      <c r="P2" s="136"/>
      <c r="Q2" s="136"/>
      <c r="R2" s="13"/>
      <c r="S2" s="51"/>
      <c r="U2" s="13"/>
      <c r="V2" s="13"/>
    </row>
    <row r="3" spans="2:22" s="39" customFormat="1" ht="12">
      <c r="B3" s="13"/>
      <c r="C3" s="13"/>
      <c r="D3" s="13"/>
      <c r="G3" s="13"/>
      <c r="H3" s="51"/>
      <c r="I3" s="13"/>
      <c r="J3" s="14"/>
      <c r="K3" s="13"/>
      <c r="L3" s="13"/>
      <c r="M3" s="13"/>
      <c r="N3" s="13"/>
      <c r="O3" s="13"/>
      <c r="P3" s="13"/>
      <c r="Q3" s="13"/>
      <c r="R3" s="14"/>
      <c r="S3" s="13"/>
      <c r="T3" s="13"/>
      <c r="U3" s="13"/>
      <c r="V3" s="13"/>
    </row>
    <row r="4" spans="2:22" s="39" customFormat="1" ht="12">
      <c r="B4" s="145"/>
      <c r="C4" s="41"/>
      <c r="D4" s="75"/>
      <c r="E4" s="41"/>
      <c r="F4" s="74"/>
      <c r="G4" s="42"/>
      <c r="H4" s="94"/>
      <c r="I4" s="75" t="s">
        <v>168</v>
      </c>
      <c r="J4" s="76"/>
      <c r="K4" s="77" t="s">
        <v>114</v>
      </c>
      <c r="L4" s="42"/>
      <c r="M4" s="28"/>
      <c r="N4" s="75" t="s">
        <v>168</v>
      </c>
      <c r="O4" s="40"/>
      <c r="P4" s="77" t="s">
        <v>114</v>
      </c>
      <c r="Q4" s="75"/>
      <c r="R4" s="23"/>
      <c r="S4" s="40"/>
      <c r="T4" s="28"/>
      <c r="U4" s="13"/>
      <c r="V4" s="13"/>
    </row>
    <row r="5" spans="2:22" s="39" customFormat="1" ht="12">
      <c r="B5" s="146"/>
      <c r="D5" s="13"/>
      <c r="F5" s="78"/>
      <c r="G5" s="44"/>
      <c r="H5" s="95"/>
      <c r="I5" s="13"/>
      <c r="J5" s="79"/>
      <c r="K5" s="80" t="s">
        <v>115</v>
      </c>
      <c r="L5" s="44"/>
      <c r="M5" s="29"/>
      <c r="N5" s="13"/>
      <c r="O5" s="43"/>
      <c r="P5" s="80" t="s">
        <v>273</v>
      </c>
      <c r="Q5" s="13"/>
      <c r="R5" s="24"/>
      <c r="S5" s="43"/>
      <c r="T5" s="29"/>
      <c r="U5" s="13"/>
      <c r="V5" s="13"/>
    </row>
    <row r="6" spans="2:22" s="39" customFormat="1" ht="12">
      <c r="B6" s="146"/>
      <c r="F6" s="78"/>
      <c r="G6" s="44"/>
      <c r="H6" s="95"/>
      <c r="I6" s="81" t="s">
        <v>169</v>
      </c>
      <c r="J6" s="82"/>
      <c r="K6" s="37" t="s">
        <v>116</v>
      </c>
      <c r="L6" s="83"/>
      <c r="M6" s="34"/>
      <c r="N6" s="81" t="s">
        <v>169</v>
      </c>
      <c r="O6" s="84"/>
      <c r="P6" s="37" t="s">
        <v>117</v>
      </c>
      <c r="Q6" s="81"/>
      <c r="R6" s="35"/>
      <c r="S6" s="43"/>
      <c r="T6" s="29"/>
      <c r="U6" s="13"/>
      <c r="V6" s="13"/>
    </row>
    <row r="7" spans="2:22" s="39" customFormat="1" ht="12">
      <c r="B7" s="112" t="s">
        <v>170</v>
      </c>
      <c r="C7" s="147">
        <v>1.1</v>
      </c>
      <c r="D7" s="43"/>
      <c r="G7" s="44"/>
      <c r="H7" s="95"/>
      <c r="I7" s="13" t="s">
        <v>170</v>
      </c>
      <c r="J7" s="85"/>
      <c r="K7" s="53">
        <v>2.39009900990099</v>
      </c>
      <c r="L7" s="73" t="s">
        <v>274</v>
      </c>
      <c r="M7" s="29">
        <v>0.7</v>
      </c>
      <c r="N7" s="13" t="s">
        <v>170</v>
      </c>
      <c r="O7" s="43"/>
      <c r="P7" s="53">
        <v>5.5</v>
      </c>
      <c r="Q7" s="73" t="s">
        <v>274</v>
      </c>
      <c r="R7" s="86">
        <v>1.1</v>
      </c>
      <c r="S7" s="43"/>
      <c r="T7" s="29"/>
      <c r="U7" s="13"/>
      <c r="V7" s="13"/>
    </row>
    <row r="8" spans="2:22" s="39" customFormat="1" ht="12">
      <c r="B8" s="112" t="s">
        <v>171</v>
      </c>
      <c r="C8" s="134" t="s">
        <v>227</v>
      </c>
      <c r="D8" s="43"/>
      <c r="G8" s="13"/>
      <c r="H8" s="96"/>
      <c r="I8" s="81" t="s">
        <v>171</v>
      </c>
      <c r="J8" s="87"/>
      <c r="K8" s="88" t="s">
        <v>227</v>
      </c>
      <c r="L8" s="37"/>
      <c r="M8" s="34"/>
      <c r="N8" s="81" t="s">
        <v>171</v>
      </c>
      <c r="O8" s="84"/>
      <c r="P8" s="88" t="s">
        <v>227</v>
      </c>
      <c r="Q8" s="37"/>
      <c r="R8" s="35"/>
      <c r="S8" s="43"/>
      <c r="T8" s="29"/>
      <c r="U8" s="13"/>
      <c r="V8" s="13"/>
    </row>
    <row r="9" spans="2:22" s="10" customFormat="1" ht="12">
      <c r="B9" s="112" t="s">
        <v>118</v>
      </c>
      <c r="C9" s="135">
        <v>0.5</v>
      </c>
      <c r="D9" s="45"/>
      <c r="E9" s="46"/>
      <c r="F9" s="47"/>
      <c r="G9" s="47"/>
      <c r="H9" s="97"/>
      <c r="I9" s="89" t="s">
        <v>118</v>
      </c>
      <c r="J9" s="90"/>
      <c r="K9" s="91">
        <v>0.4444444444444444</v>
      </c>
      <c r="L9" s="55"/>
      <c r="M9" s="30"/>
      <c r="N9" s="89" t="s">
        <v>118</v>
      </c>
      <c r="O9" s="45"/>
      <c r="P9" s="92">
        <v>0.5</v>
      </c>
      <c r="Q9" s="55"/>
      <c r="R9" s="26"/>
      <c r="S9" s="45"/>
      <c r="T9" s="30"/>
      <c r="U9" s="11"/>
      <c r="V9" s="11"/>
    </row>
    <row r="10" spans="2:20" ht="12">
      <c r="B10" s="1"/>
      <c r="C10" s="1"/>
      <c r="D10" s="1"/>
      <c r="E10" s="3"/>
      <c r="F10" s="16"/>
      <c r="G10" s="48"/>
      <c r="H10" s="97"/>
      <c r="I10" s="1"/>
      <c r="J10" s="18"/>
      <c r="K10" s="1" t="s">
        <v>119</v>
      </c>
      <c r="L10" s="1" t="s">
        <v>120</v>
      </c>
      <c r="M10" s="19" t="s">
        <v>121</v>
      </c>
      <c r="N10" s="1"/>
      <c r="O10" s="36"/>
      <c r="P10" s="1" t="s">
        <v>119</v>
      </c>
      <c r="Q10" s="1" t="s">
        <v>120</v>
      </c>
      <c r="R10" s="19" t="s">
        <v>121</v>
      </c>
      <c r="S10" s="19" t="s">
        <v>205</v>
      </c>
      <c r="T10" s="19" t="s">
        <v>204</v>
      </c>
    </row>
    <row r="11" spans="2:20" ht="12">
      <c r="B11" s="1" t="s">
        <v>122</v>
      </c>
      <c r="C11" s="1" t="s">
        <v>309</v>
      </c>
      <c r="D11" s="1" t="s">
        <v>122</v>
      </c>
      <c r="E11" s="62" t="s">
        <v>144</v>
      </c>
      <c r="F11" s="61" t="s">
        <v>123</v>
      </c>
      <c r="G11" s="63" t="s">
        <v>206</v>
      </c>
      <c r="H11" s="55" t="s">
        <v>124</v>
      </c>
      <c r="I11" s="1" t="s">
        <v>172</v>
      </c>
      <c r="J11" s="18" t="s">
        <v>181</v>
      </c>
      <c r="K11" s="1" t="s">
        <v>125</v>
      </c>
      <c r="L11" s="1" t="s">
        <v>126</v>
      </c>
      <c r="M11" s="19" t="s">
        <v>202</v>
      </c>
      <c r="N11" s="1" t="s">
        <v>172</v>
      </c>
      <c r="O11" s="36" t="s">
        <v>181</v>
      </c>
      <c r="P11" s="1" t="s">
        <v>125</v>
      </c>
      <c r="Q11" s="1" t="s">
        <v>126</v>
      </c>
      <c r="R11" s="19" t="s">
        <v>202</v>
      </c>
      <c r="S11" s="19" t="s">
        <v>202</v>
      </c>
      <c r="T11" s="19" t="s">
        <v>203</v>
      </c>
    </row>
    <row r="12" spans="2:20" ht="15.75">
      <c r="B12" s="185">
        <v>5084</v>
      </c>
      <c r="C12" s="186">
        <v>0.5578125</v>
      </c>
      <c r="D12" s="17">
        <v>5084</v>
      </c>
      <c r="E12" s="52" t="s">
        <v>241</v>
      </c>
      <c r="F12" s="52" t="s">
        <v>149</v>
      </c>
      <c r="G12" s="101" t="s">
        <v>311</v>
      </c>
      <c r="H12" s="102">
        <v>0.888</v>
      </c>
      <c r="I12" s="103">
        <v>0.47006944444444443</v>
      </c>
      <c r="J12" s="52">
        <v>14</v>
      </c>
      <c r="K12" s="103">
        <v>0.025625</v>
      </c>
      <c r="L12" s="103">
        <v>0.022755000000000008</v>
      </c>
      <c r="M12" s="52">
        <v>2</v>
      </c>
      <c r="N12" s="92">
        <v>0.5578125</v>
      </c>
      <c r="O12" s="19">
        <v>14</v>
      </c>
      <c r="P12" s="21">
        <v>0.05781249999999993</v>
      </c>
      <c r="Q12" s="21">
        <v>0.05133749999999994</v>
      </c>
      <c r="R12" s="36">
        <v>3</v>
      </c>
      <c r="S12" s="36">
        <v>5</v>
      </c>
      <c r="T12" s="19">
        <v>1</v>
      </c>
    </row>
    <row r="13" spans="1:20" ht="15.75">
      <c r="A13" s="10"/>
      <c r="B13" s="185">
        <v>4004</v>
      </c>
      <c r="C13" s="186">
        <v>0.5473032407407408</v>
      </c>
      <c r="D13" s="17">
        <v>4004</v>
      </c>
      <c r="E13" s="52" t="s">
        <v>156</v>
      </c>
      <c r="F13" s="52" t="s">
        <v>157</v>
      </c>
      <c r="G13" s="101" t="s">
        <v>311</v>
      </c>
      <c r="H13" s="102">
        <v>1.067</v>
      </c>
      <c r="I13" s="103">
        <v>0.46619212962962964</v>
      </c>
      <c r="J13" s="52">
        <v>3</v>
      </c>
      <c r="K13" s="103">
        <v>0.021747685185185217</v>
      </c>
      <c r="L13" s="103">
        <v>0.023204780092592626</v>
      </c>
      <c r="M13" s="52">
        <v>6</v>
      </c>
      <c r="N13" s="92">
        <v>0.5473032407407408</v>
      </c>
      <c r="O13" s="19">
        <v>3</v>
      </c>
      <c r="P13" s="21">
        <v>0.04730324074074077</v>
      </c>
      <c r="Q13" s="21">
        <v>0.0504725578703704</v>
      </c>
      <c r="R13" s="36">
        <v>1</v>
      </c>
      <c r="S13" s="36">
        <v>7</v>
      </c>
      <c r="T13" s="19">
        <v>2</v>
      </c>
    </row>
    <row r="14" spans="1:20" ht="15.75">
      <c r="A14" s="10"/>
      <c r="B14" s="187">
        <v>5830</v>
      </c>
      <c r="C14" s="186">
        <v>0.5494328703703704</v>
      </c>
      <c r="D14" s="17">
        <v>5830</v>
      </c>
      <c r="E14" s="52" t="s">
        <v>127</v>
      </c>
      <c r="F14" s="52" t="s">
        <v>128</v>
      </c>
      <c r="G14" s="101" t="s">
        <v>311</v>
      </c>
      <c r="H14" s="102">
        <v>1.04</v>
      </c>
      <c r="I14" s="103">
        <v>0.4664467592592592</v>
      </c>
      <c r="J14" s="52">
        <v>4</v>
      </c>
      <c r="K14" s="103">
        <v>0.022002314814814794</v>
      </c>
      <c r="L14" s="103">
        <v>0.022882407407407386</v>
      </c>
      <c r="M14" s="52">
        <v>3</v>
      </c>
      <c r="N14" s="92">
        <v>0.5494328703703704</v>
      </c>
      <c r="O14" s="19">
        <v>4</v>
      </c>
      <c r="P14" s="21">
        <v>0.04943287037037036</v>
      </c>
      <c r="Q14" s="21">
        <v>0.05141018518518518</v>
      </c>
      <c r="R14" s="36">
        <v>4</v>
      </c>
      <c r="S14" s="36">
        <v>7</v>
      </c>
      <c r="T14" s="19">
        <v>3</v>
      </c>
    </row>
    <row r="15" spans="2:20" ht="15.75">
      <c r="B15" s="187">
        <v>68</v>
      </c>
      <c r="C15" s="186">
        <v>0.5520023148148149</v>
      </c>
      <c r="D15" s="17">
        <v>68</v>
      </c>
      <c r="E15" s="52" t="s">
        <v>130</v>
      </c>
      <c r="F15" s="52" t="s">
        <v>131</v>
      </c>
      <c r="G15" s="101" t="s">
        <v>311</v>
      </c>
      <c r="H15" s="102">
        <v>1.035</v>
      </c>
      <c r="I15" s="103">
        <v>0.4666435185185185</v>
      </c>
      <c r="J15" s="52">
        <v>5</v>
      </c>
      <c r="K15" s="103">
        <v>0.022199074074074066</v>
      </c>
      <c r="L15" s="103">
        <v>0.022976041666666655</v>
      </c>
      <c r="M15" s="52">
        <v>4</v>
      </c>
      <c r="N15" s="92">
        <v>0.5520023148148149</v>
      </c>
      <c r="O15" s="19">
        <v>6</v>
      </c>
      <c r="P15" s="21">
        <v>0.052002314814814876</v>
      </c>
      <c r="Q15" s="21">
        <v>0.05382239583333339</v>
      </c>
      <c r="R15" s="36">
        <v>8</v>
      </c>
      <c r="S15" s="36">
        <v>12</v>
      </c>
      <c r="T15" s="19">
        <v>5</v>
      </c>
    </row>
    <row r="16" spans="1:20" ht="15.75">
      <c r="A16" s="10"/>
      <c r="B16" s="190">
        <v>4825.1</v>
      </c>
      <c r="C16" s="186">
        <v>0.5602083333333333</v>
      </c>
      <c r="D16" s="17">
        <v>4825.1</v>
      </c>
      <c r="E16" s="52" t="s">
        <v>234</v>
      </c>
      <c r="F16" s="52" t="s">
        <v>149</v>
      </c>
      <c r="G16" s="101" t="s">
        <v>311</v>
      </c>
      <c r="H16" s="102">
        <v>0.889</v>
      </c>
      <c r="I16" s="103">
        <v>0.47082175925925923</v>
      </c>
      <c r="J16" s="52">
        <v>16</v>
      </c>
      <c r="K16" s="103">
        <v>0.026377314814814812</v>
      </c>
      <c r="L16" s="103">
        <v>0.02344943287037037</v>
      </c>
      <c r="M16" s="52">
        <v>7</v>
      </c>
      <c r="N16" s="92">
        <v>0.5602083333333333</v>
      </c>
      <c r="O16" s="19">
        <v>16</v>
      </c>
      <c r="P16" s="21">
        <v>0.06020833333333331</v>
      </c>
      <c r="Q16" s="21">
        <v>0.05352520833333331</v>
      </c>
      <c r="R16" s="36">
        <v>7</v>
      </c>
      <c r="S16" s="36">
        <v>14</v>
      </c>
      <c r="T16" s="19">
        <v>6</v>
      </c>
    </row>
    <row r="17" spans="1:20" ht="15.75">
      <c r="A17" s="10"/>
      <c r="B17" s="187">
        <v>5841</v>
      </c>
      <c r="C17" s="186">
        <v>0.5536921296296297</v>
      </c>
      <c r="D17" s="17">
        <v>5841</v>
      </c>
      <c r="E17" s="52" t="s">
        <v>260</v>
      </c>
      <c r="F17" s="52" t="s">
        <v>184</v>
      </c>
      <c r="G17" s="101" t="s">
        <v>311</v>
      </c>
      <c r="H17" s="102">
        <v>1.014</v>
      </c>
      <c r="I17" s="103">
        <v>0.4671296296296296</v>
      </c>
      <c r="J17" s="52">
        <v>7</v>
      </c>
      <c r="K17" s="103">
        <v>0.022685185185185197</v>
      </c>
      <c r="L17" s="103">
        <v>0.02300277777777779</v>
      </c>
      <c r="M17" s="52">
        <v>5</v>
      </c>
      <c r="N17" s="92">
        <v>0.5536921296296297</v>
      </c>
      <c r="O17" s="19">
        <v>9</v>
      </c>
      <c r="P17" s="21">
        <v>0.05369212962962966</v>
      </c>
      <c r="Q17" s="21">
        <v>0.05444381944444447</v>
      </c>
      <c r="R17" s="36">
        <v>11</v>
      </c>
      <c r="S17" s="36">
        <v>16</v>
      </c>
      <c r="T17" s="19">
        <v>8</v>
      </c>
    </row>
    <row r="18" spans="2:20" ht="15.75">
      <c r="B18" s="185">
        <v>5503</v>
      </c>
      <c r="C18" s="186">
        <v>0.5434259259259259</v>
      </c>
      <c r="D18" s="17">
        <v>5503</v>
      </c>
      <c r="E18" s="52" t="s">
        <v>162</v>
      </c>
      <c r="F18" s="52" t="s">
        <v>134</v>
      </c>
      <c r="G18" s="101" t="s">
        <v>311</v>
      </c>
      <c r="H18" s="102">
        <v>1.197</v>
      </c>
      <c r="I18" s="103">
        <v>0.4657523148148148</v>
      </c>
      <c r="J18" s="52">
        <v>2</v>
      </c>
      <c r="K18" s="103">
        <v>0.021307870370370408</v>
      </c>
      <c r="L18" s="103">
        <v>0.02550552083333338</v>
      </c>
      <c r="M18" s="52">
        <v>17</v>
      </c>
      <c r="N18" s="92">
        <v>0.5434259259259259</v>
      </c>
      <c r="O18" s="19">
        <v>2</v>
      </c>
      <c r="P18" s="21">
        <v>0.04342592592592587</v>
      </c>
      <c r="Q18" s="21">
        <v>0.05198083333333327</v>
      </c>
      <c r="R18" s="36">
        <v>5</v>
      </c>
      <c r="S18" s="36">
        <v>22</v>
      </c>
      <c r="T18" s="19">
        <v>10</v>
      </c>
    </row>
    <row r="19" spans="1:20" ht="15.75">
      <c r="A19" s="10"/>
      <c r="B19" s="185">
        <v>4135</v>
      </c>
      <c r="C19" s="186">
        <v>0.5523148148148148</v>
      </c>
      <c r="D19" s="17">
        <v>4135</v>
      </c>
      <c r="E19" s="52" t="s">
        <v>153</v>
      </c>
      <c r="F19" s="52" t="s">
        <v>154</v>
      </c>
      <c r="G19" s="101" t="s">
        <v>311</v>
      </c>
      <c r="H19" s="102">
        <v>1.037</v>
      </c>
      <c r="I19" s="103">
        <v>0.4688425925925926</v>
      </c>
      <c r="J19" s="52">
        <v>10</v>
      </c>
      <c r="K19" s="103">
        <v>0.02439814814814817</v>
      </c>
      <c r="L19" s="103">
        <v>0.02530087962962965</v>
      </c>
      <c r="M19" s="52">
        <v>16</v>
      </c>
      <c r="N19" s="92">
        <v>0.5523148148148148</v>
      </c>
      <c r="O19" s="19">
        <v>7</v>
      </c>
      <c r="P19" s="21">
        <v>0.052314814814814814</v>
      </c>
      <c r="Q19" s="21">
        <v>0.05425046296296296</v>
      </c>
      <c r="R19" s="36">
        <v>9</v>
      </c>
      <c r="S19" s="36">
        <v>25</v>
      </c>
      <c r="T19" s="19">
        <v>12</v>
      </c>
    </row>
    <row r="20" spans="2:20" ht="15.75">
      <c r="B20" s="185">
        <v>6311</v>
      </c>
      <c r="C20" s="186">
        <v>0.5581712962962962</v>
      </c>
      <c r="D20" s="17">
        <v>6311</v>
      </c>
      <c r="E20" s="52" t="s">
        <v>253</v>
      </c>
      <c r="F20" s="52" t="s">
        <v>254</v>
      </c>
      <c r="G20" s="101" t="s">
        <v>311</v>
      </c>
      <c r="H20" s="102">
        <v>0.944</v>
      </c>
      <c r="I20" s="103">
        <v>0.47087962962962965</v>
      </c>
      <c r="J20" s="52">
        <v>17</v>
      </c>
      <c r="K20" s="103">
        <v>0.026435185185185228</v>
      </c>
      <c r="L20" s="103">
        <v>0.024954814814814853</v>
      </c>
      <c r="M20" s="52">
        <v>14</v>
      </c>
      <c r="N20" s="92">
        <v>0.5581712962962962</v>
      </c>
      <c r="O20" s="19">
        <v>15</v>
      </c>
      <c r="P20" s="21">
        <v>0.05817129629629625</v>
      </c>
      <c r="Q20" s="21">
        <v>0.05491370370370366</v>
      </c>
      <c r="R20" s="36">
        <v>13</v>
      </c>
      <c r="S20" s="36">
        <v>27</v>
      </c>
      <c r="T20" s="19">
        <v>15</v>
      </c>
    </row>
    <row r="21" spans="2:20" ht="15.75">
      <c r="B21" s="187">
        <v>5016</v>
      </c>
      <c r="C21" s="186">
        <v>0.565474537037037</v>
      </c>
      <c r="D21" s="17">
        <v>5016</v>
      </c>
      <c r="E21" s="52" t="s">
        <v>148</v>
      </c>
      <c r="F21" s="52" t="s">
        <v>149</v>
      </c>
      <c r="G21" s="101" t="s">
        <v>311</v>
      </c>
      <c r="H21" s="102">
        <v>0.888</v>
      </c>
      <c r="I21" s="103">
        <v>0.47164351851851855</v>
      </c>
      <c r="J21" s="52">
        <v>18</v>
      </c>
      <c r="K21" s="103">
        <v>0.027199074074074125</v>
      </c>
      <c r="L21" s="103">
        <v>0.024152777777777825</v>
      </c>
      <c r="M21" s="52">
        <v>10</v>
      </c>
      <c r="N21" s="92">
        <v>0.565474537037037</v>
      </c>
      <c r="O21" s="19">
        <v>19</v>
      </c>
      <c r="P21" s="21">
        <v>0.06547453703703698</v>
      </c>
      <c r="Q21" s="21">
        <v>0.05814138888888884</v>
      </c>
      <c r="R21" s="36">
        <v>18</v>
      </c>
      <c r="S21" s="36">
        <v>28</v>
      </c>
      <c r="T21" s="19">
        <v>16</v>
      </c>
    </row>
    <row r="22" spans="1:20" ht="15.75">
      <c r="A22" s="10"/>
      <c r="B22" s="185">
        <v>6308</v>
      </c>
      <c r="C22" s="186">
        <v>0.5424421296296297</v>
      </c>
      <c r="D22" s="17">
        <v>6308</v>
      </c>
      <c r="E22" s="52" t="s">
        <v>232</v>
      </c>
      <c r="F22" s="52" t="s">
        <v>233</v>
      </c>
      <c r="G22" s="101" t="s">
        <v>311</v>
      </c>
      <c r="H22" s="102">
        <v>1.28</v>
      </c>
      <c r="I22" s="103">
        <v>0.46563657407407405</v>
      </c>
      <c r="J22" s="52">
        <v>1</v>
      </c>
      <c r="K22" s="103">
        <v>0.02119212962962963</v>
      </c>
      <c r="L22" s="103">
        <v>0.02712592592592593</v>
      </c>
      <c r="M22" s="52">
        <v>21</v>
      </c>
      <c r="N22" s="92">
        <v>0.5424421296296297</v>
      </c>
      <c r="O22" s="19">
        <v>1</v>
      </c>
      <c r="P22" s="21">
        <v>0.04244212962962968</v>
      </c>
      <c r="Q22" s="21">
        <v>0.054325925925925986</v>
      </c>
      <c r="R22" s="36">
        <v>10</v>
      </c>
      <c r="S22" s="36">
        <v>31</v>
      </c>
      <c r="T22" s="19">
        <v>17</v>
      </c>
    </row>
    <row r="23" spans="2:20" ht="15.75">
      <c r="B23" s="187">
        <v>5920</v>
      </c>
      <c r="C23" s="186">
        <v>0.5702777777777778</v>
      </c>
      <c r="D23" s="17">
        <v>5920</v>
      </c>
      <c r="E23" s="52" t="s">
        <v>145</v>
      </c>
      <c r="F23" s="52" t="s">
        <v>146</v>
      </c>
      <c r="G23" s="101" t="s">
        <v>311</v>
      </c>
      <c r="H23" s="102">
        <v>0.844</v>
      </c>
      <c r="I23" s="103">
        <v>0.4752083333333333</v>
      </c>
      <c r="J23" s="52">
        <v>23</v>
      </c>
      <c r="K23" s="103">
        <v>0.03076388888888887</v>
      </c>
      <c r="L23" s="103">
        <v>0.025964722222222205</v>
      </c>
      <c r="M23" s="52">
        <v>18</v>
      </c>
      <c r="N23" s="92">
        <v>0.5702777777777778</v>
      </c>
      <c r="O23" s="19">
        <v>23</v>
      </c>
      <c r="P23" s="21">
        <v>0.07027777777777777</v>
      </c>
      <c r="Q23" s="21">
        <v>0.05931444444444444</v>
      </c>
      <c r="R23" s="36">
        <v>20</v>
      </c>
      <c r="S23" s="36">
        <v>38</v>
      </c>
      <c r="T23" s="19">
        <v>19</v>
      </c>
    </row>
    <row r="24" spans="1:20" ht="15.75">
      <c r="A24" s="10"/>
      <c r="B24" s="185">
        <v>4712</v>
      </c>
      <c r="C24" s="186">
        <v>0.5667939814814814</v>
      </c>
      <c r="D24" s="17">
        <v>4712</v>
      </c>
      <c r="E24" s="52" t="s">
        <v>163</v>
      </c>
      <c r="F24" s="52" t="s">
        <v>149</v>
      </c>
      <c r="G24" s="101" t="s">
        <v>311</v>
      </c>
      <c r="H24" s="102">
        <v>0.888</v>
      </c>
      <c r="I24" s="103">
        <v>0.4747222222222222</v>
      </c>
      <c r="J24" s="52">
        <v>22</v>
      </c>
      <c r="K24" s="103">
        <v>0.030277777777777792</v>
      </c>
      <c r="L24" s="103">
        <v>0.02688666666666668</v>
      </c>
      <c r="M24" s="52">
        <v>20</v>
      </c>
      <c r="N24" s="92">
        <v>0.5667939814814814</v>
      </c>
      <c r="O24" s="19">
        <v>21</v>
      </c>
      <c r="P24" s="21">
        <v>0.06679398148148141</v>
      </c>
      <c r="Q24" s="21">
        <v>0.059313055555555494</v>
      </c>
      <c r="R24" s="36">
        <v>19</v>
      </c>
      <c r="S24" s="36">
        <v>39</v>
      </c>
      <c r="T24" s="19">
        <v>20</v>
      </c>
    </row>
    <row r="25" spans="1:20" ht="15.75">
      <c r="A25" s="10"/>
      <c r="B25" s="185">
        <v>3</v>
      </c>
      <c r="C25" s="186">
        <v>0.5677430555555555</v>
      </c>
      <c r="D25" s="17">
        <v>3</v>
      </c>
      <c r="E25" s="52" t="s">
        <v>135</v>
      </c>
      <c r="F25" s="52" t="s">
        <v>136</v>
      </c>
      <c r="G25" s="101" t="s">
        <v>311</v>
      </c>
      <c r="H25" s="102">
        <v>0.94</v>
      </c>
      <c r="I25" s="103">
        <v>0.47260416666666666</v>
      </c>
      <c r="J25" s="52">
        <v>20</v>
      </c>
      <c r="K25" s="103">
        <v>0.02815972222222224</v>
      </c>
      <c r="L25" s="103">
        <v>0.026470138888888904</v>
      </c>
      <c r="M25" s="52">
        <v>19</v>
      </c>
      <c r="N25" s="92">
        <v>0.5677430555555555</v>
      </c>
      <c r="O25" s="19">
        <v>22</v>
      </c>
      <c r="P25" s="21">
        <v>0.06774305555555549</v>
      </c>
      <c r="Q25" s="21">
        <v>0.06367847222222216</v>
      </c>
      <c r="R25" s="36">
        <v>21</v>
      </c>
      <c r="S25" s="36">
        <v>40</v>
      </c>
      <c r="T25" s="19">
        <v>21</v>
      </c>
    </row>
    <row r="26" spans="1:20" ht="15.75">
      <c r="A26" s="10"/>
      <c r="B26" s="185">
        <v>6379</v>
      </c>
      <c r="C26" s="186">
        <v>0.5632060185185185</v>
      </c>
      <c r="D26" s="17">
        <v>6379</v>
      </c>
      <c r="E26" s="52" t="s">
        <v>137</v>
      </c>
      <c r="F26" s="52" t="s">
        <v>138</v>
      </c>
      <c r="G26" s="101" t="s">
        <v>311</v>
      </c>
      <c r="H26" s="102">
        <v>1.051</v>
      </c>
      <c r="I26" s="103">
        <v>0.4734606481481482</v>
      </c>
      <c r="J26" s="52">
        <v>21</v>
      </c>
      <c r="K26" s="103">
        <v>0.02901620370370378</v>
      </c>
      <c r="L26" s="103">
        <v>0.03049603009259267</v>
      </c>
      <c r="M26" s="52">
        <v>23</v>
      </c>
      <c r="N26" s="92">
        <v>0.5632060185185185</v>
      </c>
      <c r="O26" s="19">
        <v>18</v>
      </c>
      <c r="P26" s="21">
        <v>0.06320601851851848</v>
      </c>
      <c r="Q26" s="21">
        <v>0.06642952546296292</v>
      </c>
      <c r="R26" s="36">
        <v>22</v>
      </c>
      <c r="S26" s="36">
        <v>45</v>
      </c>
      <c r="T26" s="19">
        <v>22</v>
      </c>
    </row>
    <row r="27" spans="1:20" ht="15.75">
      <c r="A27" s="10"/>
      <c r="B27" s="185">
        <v>5015</v>
      </c>
      <c r="C27" s="186">
        <v>0.5656134259259259</v>
      </c>
      <c r="D27" s="17">
        <v>5015</v>
      </c>
      <c r="E27" s="52" t="s">
        <v>257</v>
      </c>
      <c r="F27" s="52" t="s">
        <v>258</v>
      </c>
      <c r="G27" s="101" t="s">
        <v>311</v>
      </c>
      <c r="H27" s="102">
        <v>1.037</v>
      </c>
      <c r="I27" s="103">
        <v>0.4721064814814815</v>
      </c>
      <c r="J27" s="52">
        <v>19</v>
      </c>
      <c r="K27" s="103">
        <v>0.02766203703703707</v>
      </c>
      <c r="L27" s="103">
        <v>0.028685532407407437</v>
      </c>
      <c r="M27" s="52">
        <v>22</v>
      </c>
      <c r="N27" s="92">
        <v>0.5656134259259259</v>
      </c>
      <c r="O27" s="19">
        <v>20</v>
      </c>
      <c r="P27" s="21">
        <v>0.0656134259259259</v>
      </c>
      <c r="Q27" s="21">
        <v>0.06804112268518515</v>
      </c>
      <c r="R27" s="36">
        <v>23</v>
      </c>
      <c r="S27" s="36">
        <v>45</v>
      </c>
      <c r="T27" s="19">
        <v>23</v>
      </c>
    </row>
    <row r="28" spans="1:20" ht="15.75">
      <c r="A28" s="10"/>
      <c r="B28" s="185">
        <v>1</v>
      </c>
      <c r="C28" s="186">
        <v>0.5772569444444444</v>
      </c>
      <c r="D28" s="17">
        <v>1</v>
      </c>
      <c r="E28" s="52" t="s">
        <v>317</v>
      </c>
      <c r="F28" s="52" t="s">
        <v>315</v>
      </c>
      <c r="G28" s="101" t="s">
        <v>311</v>
      </c>
      <c r="H28" s="102">
        <v>0.9</v>
      </c>
      <c r="I28" s="103">
        <v>0.4799421296296296</v>
      </c>
      <c r="J28" s="52">
        <v>24</v>
      </c>
      <c r="K28" s="103">
        <v>0.0354976851851852</v>
      </c>
      <c r="L28" s="103">
        <v>0.03194791666666668</v>
      </c>
      <c r="M28" s="52">
        <v>24</v>
      </c>
      <c r="N28" s="92">
        <v>0.5772569444444444</v>
      </c>
      <c r="O28" s="19">
        <v>24</v>
      </c>
      <c r="P28" s="21">
        <v>0.07725694444444442</v>
      </c>
      <c r="Q28" s="21">
        <v>0.06953125</v>
      </c>
      <c r="R28" s="36">
        <v>24</v>
      </c>
      <c r="S28" s="36">
        <v>48</v>
      </c>
      <c r="T28" s="19">
        <v>24</v>
      </c>
    </row>
    <row r="29" spans="1:20" ht="15.75">
      <c r="A29" s="10"/>
      <c r="B29" s="185"/>
      <c r="C29" s="186"/>
      <c r="D29" s="17"/>
      <c r="E29" s="52"/>
      <c r="F29" s="52"/>
      <c r="G29" s="101"/>
      <c r="H29" s="102"/>
      <c r="I29" s="103"/>
      <c r="J29" s="52"/>
      <c r="K29" s="103"/>
      <c r="L29" s="103"/>
      <c r="M29" s="52"/>
      <c r="N29" s="92"/>
      <c r="O29" s="19"/>
      <c r="P29" s="21"/>
      <c r="Q29" s="21"/>
      <c r="R29" s="36"/>
      <c r="S29" s="36"/>
      <c r="T29" s="19"/>
    </row>
    <row r="30" spans="2:20" ht="15.75">
      <c r="B30" s="187">
        <v>5791</v>
      </c>
      <c r="C30" s="186">
        <v>0.5500925925925926</v>
      </c>
      <c r="D30" s="17">
        <v>5791</v>
      </c>
      <c r="E30" s="52" t="s">
        <v>182</v>
      </c>
      <c r="F30" s="52" t="s">
        <v>184</v>
      </c>
      <c r="G30" s="101" t="s">
        <v>129</v>
      </c>
      <c r="H30" s="102">
        <v>1.013</v>
      </c>
      <c r="I30" s="103">
        <v>0.46820601851851856</v>
      </c>
      <c r="J30" s="52">
        <v>8</v>
      </c>
      <c r="K30" s="103">
        <v>0.023761574074074143</v>
      </c>
      <c r="L30" s="103">
        <v>0.024070474537037104</v>
      </c>
      <c r="M30" s="52">
        <v>9</v>
      </c>
      <c r="N30" s="92">
        <v>0.5500925925925926</v>
      </c>
      <c r="O30" s="19">
        <v>5</v>
      </c>
      <c r="P30" s="21">
        <v>0.05009259259259258</v>
      </c>
      <c r="Q30" s="21">
        <v>0.05074379629629627</v>
      </c>
      <c r="R30" s="36">
        <v>2</v>
      </c>
      <c r="S30" s="36">
        <v>11</v>
      </c>
      <c r="T30" s="19">
        <v>4</v>
      </c>
    </row>
    <row r="31" spans="2:20" ht="15.75">
      <c r="B31" s="187">
        <v>4774</v>
      </c>
      <c r="C31" s="186">
        <v>0.554699074074074</v>
      </c>
      <c r="D31" s="17">
        <v>4774</v>
      </c>
      <c r="E31" s="52" t="s">
        <v>132</v>
      </c>
      <c r="F31" s="52" t="s">
        <v>133</v>
      </c>
      <c r="G31" s="101" t="s">
        <v>129</v>
      </c>
      <c r="H31" s="102">
        <v>1.012</v>
      </c>
      <c r="I31" s="103">
        <v>0.466886574074074</v>
      </c>
      <c r="J31" s="52">
        <v>6</v>
      </c>
      <c r="K31" s="103">
        <v>0.022442129629629604</v>
      </c>
      <c r="L31" s="103">
        <v>0.022711435185185157</v>
      </c>
      <c r="M31" s="52">
        <v>1</v>
      </c>
      <c r="N31" s="92">
        <v>0.554699074074074</v>
      </c>
      <c r="O31" s="19">
        <v>11</v>
      </c>
      <c r="P31" s="21">
        <v>0.05469907407407404</v>
      </c>
      <c r="Q31" s="21">
        <v>0.055355462962962926</v>
      </c>
      <c r="R31" s="36">
        <v>15</v>
      </c>
      <c r="S31" s="36">
        <v>16</v>
      </c>
      <c r="T31" s="19">
        <v>7</v>
      </c>
    </row>
    <row r="32" spans="1:20" ht="15.75">
      <c r="A32" s="10"/>
      <c r="B32" s="187">
        <v>5550</v>
      </c>
      <c r="C32" s="186">
        <v>0.5534375</v>
      </c>
      <c r="D32" s="17">
        <v>5550</v>
      </c>
      <c r="E32" s="52" t="s">
        <v>187</v>
      </c>
      <c r="F32" s="52" t="s">
        <v>185</v>
      </c>
      <c r="G32" s="101" t="s">
        <v>129</v>
      </c>
      <c r="H32" s="102">
        <v>0.99</v>
      </c>
      <c r="I32" s="103">
        <v>0.4691898148148148</v>
      </c>
      <c r="J32" s="52">
        <v>11</v>
      </c>
      <c r="K32" s="103">
        <v>0.02474537037037039</v>
      </c>
      <c r="L32" s="103">
        <v>0.024497916666666685</v>
      </c>
      <c r="M32" s="52">
        <v>11</v>
      </c>
      <c r="N32" s="92">
        <v>0.5534375</v>
      </c>
      <c r="O32" s="19">
        <v>8</v>
      </c>
      <c r="P32" s="21">
        <v>0.0534375</v>
      </c>
      <c r="Q32" s="21">
        <v>0.05290312500000002</v>
      </c>
      <c r="R32" s="36">
        <v>6</v>
      </c>
      <c r="S32" s="36">
        <v>17</v>
      </c>
      <c r="T32" s="19">
        <v>9</v>
      </c>
    </row>
    <row r="33" spans="1:20" ht="15.75">
      <c r="A33" s="10"/>
      <c r="B33" s="189">
        <v>4825.2</v>
      </c>
      <c r="C33" s="186">
        <v>0.5626157407407407</v>
      </c>
      <c r="D33" s="17">
        <v>4825.2</v>
      </c>
      <c r="E33" s="52" t="s">
        <v>193</v>
      </c>
      <c r="F33" s="52" t="s">
        <v>194</v>
      </c>
      <c r="G33" s="101" t="s">
        <v>129</v>
      </c>
      <c r="H33" s="102">
        <v>0.913</v>
      </c>
      <c r="I33" s="103">
        <v>0.4705439814814815</v>
      </c>
      <c r="J33" s="52">
        <v>15</v>
      </c>
      <c r="K33" s="103">
        <v>0.0260995370370371</v>
      </c>
      <c r="L33" s="103">
        <v>0.023828877314814874</v>
      </c>
      <c r="M33" s="52">
        <v>8</v>
      </c>
      <c r="N33" s="92">
        <v>0.5626157407407407</v>
      </c>
      <c r="O33" s="19">
        <v>17</v>
      </c>
      <c r="P33" s="21">
        <v>0.06261574074074072</v>
      </c>
      <c r="Q33" s="21">
        <v>0.05716817129629628</v>
      </c>
      <c r="R33" s="36">
        <v>17</v>
      </c>
      <c r="S33" s="36">
        <v>25</v>
      </c>
      <c r="T33" s="19">
        <v>11</v>
      </c>
    </row>
    <row r="34" spans="1:20" ht="15.75">
      <c r="A34" s="10"/>
      <c r="B34" s="187">
        <v>4832</v>
      </c>
      <c r="C34" s="186">
        <v>0.5559953703703704</v>
      </c>
      <c r="D34" s="17">
        <v>4832</v>
      </c>
      <c r="E34" s="52" t="s">
        <v>190</v>
      </c>
      <c r="F34" s="52" t="s">
        <v>191</v>
      </c>
      <c r="G34" s="101" t="s">
        <v>129</v>
      </c>
      <c r="H34" s="102">
        <v>0.98</v>
      </c>
      <c r="I34" s="103">
        <v>0.4696875</v>
      </c>
      <c r="J34" s="52">
        <v>12</v>
      </c>
      <c r="K34" s="103">
        <v>0.025243055555555616</v>
      </c>
      <c r="L34" s="103">
        <v>0.024738194444444504</v>
      </c>
      <c r="M34" s="52">
        <v>13</v>
      </c>
      <c r="N34" s="92">
        <v>0.5559953703703704</v>
      </c>
      <c r="O34" s="19">
        <v>12</v>
      </c>
      <c r="P34" s="21">
        <v>0.05599537037037039</v>
      </c>
      <c r="Q34" s="21">
        <v>0.05487546296296298</v>
      </c>
      <c r="R34" s="36">
        <v>12</v>
      </c>
      <c r="S34" s="36">
        <v>25</v>
      </c>
      <c r="T34" s="19">
        <v>13</v>
      </c>
    </row>
    <row r="35" spans="1:20" ht="15.75">
      <c r="A35" s="10"/>
      <c r="B35" s="187">
        <v>3173</v>
      </c>
      <c r="C35" s="186">
        <v>0.5544444444444444</v>
      </c>
      <c r="D35" s="17">
        <v>3173</v>
      </c>
      <c r="E35" s="52" t="s">
        <v>195</v>
      </c>
      <c r="F35" s="52" t="s">
        <v>184</v>
      </c>
      <c r="G35" s="101" t="s">
        <v>129</v>
      </c>
      <c r="H35" s="102">
        <v>1.016</v>
      </c>
      <c r="I35" s="103">
        <v>0.4686574074074074</v>
      </c>
      <c r="J35" s="52">
        <v>9</v>
      </c>
      <c r="K35" s="103">
        <v>0.02421296296296299</v>
      </c>
      <c r="L35" s="103">
        <v>0.0246003703703704</v>
      </c>
      <c r="M35" s="52">
        <v>12</v>
      </c>
      <c r="N35" s="92">
        <v>0.5544444444444444</v>
      </c>
      <c r="O35" s="19">
        <v>10</v>
      </c>
      <c r="P35" s="21">
        <v>0.054444444444444406</v>
      </c>
      <c r="Q35" s="21">
        <v>0.05531555555555552</v>
      </c>
      <c r="R35" s="36">
        <v>14</v>
      </c>
      <c r="S35" s="36">
        <v>26</v>
      </c>
      <c r="T35" s="19">
        <v>14</v>
      </c>
    </row>
    <row r="36" spans="1:20" ht="15.75">
      <c r="A36" s="10"/>
      <c r="B36" s="188">
        <v>4932</v>
      </c>
      <c r="C36" s="186">
        <v>0.5565625</v>
      </c>
      <c r="D36" s="17">
        <v>4932</v>
      </c>
      <c r="E36" s="52" t="s">
        <v>186</v>
      </c>
      <c r="F36" s="52" t="s">
        <v>185</v>
      </c>
      <c r="G36" s="101" t="s">
        <v>129</v>
      </c>
      <c r="H36" s="102">
        <v>0.991</v>
      </c>
      <c r="I36" s="103">
        <v>0.469837962962963</v>
      </c>
      <c r="J36" s="52">
        <v>13</v>
      </c>
      <c r="K36" s="103">
        <v>0.025393518518518565</v>
      </c>
      <c r="L36" s="103">
        <v>0.025164976851851897</v>
      </c>
      <c r="M36" s="52">
        <v>15</v>
      </c>
      <c r="N36" s="92">
        <v>0.5565625</v>
      </c>
      <c r="O36" s="19">
        <v>13</v>
      </c>
      <c r="P36" s="21">
        <v>0.0565625</v>
      </c>
      <c r="Q36" s="21">
        <v>0.05605343749999996</v>
      </c>
      <c r="R36" s="36">
        <v>16</v>
      </c>
      <c r="S36" s="36">
        <v>31</v>
      </c>
      <c r="T36" s="19">
        <v>18</v>
      </c>
    </row>
  </sheetData>
  <dataValidations count="2">
    <dataValidation errorStyle="warning" type="list" allowBlank="1" showInputMessage="1" showErrorMessage="1" promptTitle="風速" prompt="▼をクリックして風速を選択してください" errorTitle="直接入力せず選択してください" error="直接入力せず選択してください&#10;" sqref="C8 P8 K8">
      <formula1>"5m以下,5～9m,9m以上"</formula1>
    </dataValidation>
    <dataValidation allowBlank="1" showInputMessage="1" showErrorMessage="1" imeMode="on" sqref="K4:K6 P4:P6"/>
  </dataValidations>
  <printOptions/>
  <pageMargins left="0" right="0.1968503937007874" top="0.3937007874015748" bottom="0.3937007874015748" header="0.5118110236220472" footer="0.5118110236220472"/>
  <pageSetup orientation="landscape" paperSize="9" r:id="rId3"/>
  <legacyDrawing r:id="rId2"/>
</worksheet>
</file>

<file path=xl/worksheets/sheet7.xml><?xml version="1.0" encoding="utf-8"?>
<worksheet xmlns="http://schemas.openxmlformats.org/spreadsheetml/2006/main" xmlns:r="http://schemas.openxmlformats.org/officeDocument/2006/relationships">
  <dimension ref="A2:V28"/>
  <sheetViews>
    <sheetView workbookViewId="0" topLeftCell="B10">
      <selection activeCell="Q30" sqref="Q30"/>
    </sheetView>
  </sheetViews>
  <sheetFormatPr defaultColWidth="9.140625" defaultRowHeight="12"/>
  <cols>
    <col min="1" max="1" width="3.8515625" style="8" customWidth="1"/>
    <col min="2" max="3" width="10.140625" style="2" customWidth="1"/>
    <col min="4" max="4" width="6.57421875" style="2" customWidth="1"/>
    <col min="5" max="5" width="21.28125" style="9" customWidth="1"/>
    <col min="6" max="6" width="21.28125" style="8" customWidth="1"/>
    <col min="7" max="7" width="8.28125" style="11" customWidth="1"/>
    <col min="8" max="8" width="7.28125" style="98" customWidth="1"/>
    <col min="9" max="9" width="9.7109375" style="2" customWidth="1"/>
    <col min="10" max="10" width="5.7109375" style="4" customWidth="1"/>
    <col min="11" max="12" width="9.7109375" style="2" customWidth="1"/>
    <col min="13" max="13" width="5.7109375" style="11" customWidth="1"/>
    <col min="14" max="14" width="9.7109375" style="2" customWidth="1"/>
    <col min="15" max="15" width="5.7109375" style="11" customWidth="1"/>
    <col min="16" max="17" width="9.7109375" style="2" customWidth="1"/>
    <col min="18" max="18" width="5.7109375" style="12" customWidth="1"/>
    <col min="19" max="20" width="5.7109375" style="11" customWidth="1"/>
    <col min="21" max="22" width="7.28125" style="2" customWidth="1"/>
    <col min="23" max="16384" width="9.140625" style="8" customWidth="1"/>
  </cols>
  <sheetData>
    <row r="1" ht="12"/>
    <row r="2" spans="4:22" s="38" customFormat="1" ht="24" customHeight="1">
      <c r="D2" s="93" t="s">
        <v>113</v>
      </c>
      <c r="F2" s="136"/>
      <c r="G2" s="136"/>
      <c r="H2" s="136"/>
      <c r="I2" s="136"/>
      <c r="J2" s="136"/>
      <c r="K2" s="136"/>
      <c r="L2" s="136"/>
      <c r="M2" s="136"/>
      <c r="N2" s="136"/>
      <c r="O2" s="136"/>
      <c r="P2" s="136"/>
      <c r="Q2" s="136"/>
      <c r="R2" s="13"/>
      <c r="S2" s="51"/>
      <c r="U2" s="13"/>
      <c r="V2" s="13"/>
    </row>
    <row r="3" spans="2:22" s="39" customFormat="1" ht="12">
      <c r="B3" s="13"/>
      <c r="C3" s="13"/>
      <c r="D3" s="13"/>
      <c r="G3" s="13"/>
      <c r="H3" s="51"/>
      <c r="I3" s="13"/>
      <c r="J3" s="14"/>
      <c r="K3" s="13"/>
      <c r="L3" s="13"/>
      <c r="M3" s="13"/>
      <c r="N3" s="13"/>
      <c r="O3" s="13"/>
      <c r="P3" s="13"/>
      <c r="Q3" s="13"/>
      <c r="R3" s="14"/>
      <c r="S3" s="13"/>
      <c r="T3" s="13"/>
      <c r="U3" s="13"/>
      <c r="V3" s="13"/>
    </row>
    <row r="4" spans="2:22" s="39" customFormat="1" ht="12">
      <c r="B4" s="145"/>
      <c r="C4" s="41"/>
      <c r="D4" s="75"/>
      <c r="E4" s="41"/>
      <c r="F4" s="74"/>
      <c r="G4" s="42"/>
      <c r="H4" s="94"/>
      <c r="I4" s="75" t="s">
        <v>168</v>
      </c>
      <c r="J4" s="76"/>
      <c r="K4" s="77" t="s">
        <v>114</v>
      </c>
      <c r="L4" s="42"/>
      <c r="M4" s="28"/>
      <c r="N4" s="75" t="s">
        <v>168</v>
      </c>
      <c r="O4" s="40"/>
      <c r="P4" s="77" t="s">
        <v>114</v>
      </c>
      <c r="Q4" s="75"/>
      <c r="R4" s="23"/>
      <c r="S4" s="40"/>
      <c r="T4" s="28"/>
      <c r="U4" s="13"/>
      <c r="V4" s="13"/>
    </row>
    <row r="5" spans="2:22" s="39" customFormat="1" ht="12">
      <c r="B5" s="146"/>
      <c r="D5" s="13"/>
      <c r="F5" s="78"/>
      <c r="G5" s="44"/>
      <c r="H5" s="95"/>
      <c r="I5" s="13"/>
      <c r="J5" s="79"/>
      <c r="K5" s="80" t="s">
        <v>115</v>
      </c>
      <c r="L5" s="44"/>
      <c r="M5" s="29"/>
      <c r="N5" s="13"/>
      <c r="O5" s="43"/>
      <c r="P5" s="80" t="s">
        <v>273</v>
      </c>
      <c r="Q5" s="13"/>
      <c r="R5" s="24"/>
      <c r="S5" s="43"/>
      <c r="T5" s="29"/>
      <c r="U5" s="13"/>
      <c r="V5" s="13"/>
    </row>
    <row r="6" spans="2:22" s="39" customFormat="1" ht="12">
      <c r="B6" s="146"/>
      <c r="F6" s="78"/>
      <c r="G6" s="44"/>
      <c r="H6" s="95"/>
      <c r="I6" s="81" t="s">
        <v>169</v>
      </c>
      <c r="J6" s="82"/>
      <c r="K6" s="37" t="s">
        <v>116</v>
      </c>
      <c r="L6" s="83"/>
      <c r="M6" s="34"/>
      <c r="N6" s="81" t="s">
        <v>169</v>
      </c>
      <c r="O6" s="84"/>
      <c r="P6" s="37" t="s">
        <v>117</v>
      </c>
      <c r="Q6" s="81"/>
      <c r="R6" s="35"/>
      <c r="S6" s="43"/>
      <c r="T6" s="29"/>
      <c r="U6" s="13"/>
      <c r="V6" s="13"/>
    </row>
    <row r="7" spans="2:22" s="39" customFormat="1" ht="12">
      <c r="B7" s="112" t="s">
        <v>170</v>
      </c>
      <c r="C7" s="147">
        <v>1.1</v>
      </c>
      <c r="D7" s="43"/>
      <c r="G7" s="44"/>
      <c r="H7" s="95"/>
      <c r="I7" s="13" t="s">
        <v>170</v>
      </c>
      <c r="J7" s="85"/>
      <c r="K7" s="53">
        <v>2.39009900990099</v>
      </c>
      <c r="L7" s="73" t="s">
        <v>274</v>
      </c>
      <c r="M7" s="29">
        <v>0.7</v>
      </c>
      <c r="N7" s="13" t="s">
        <v>170</v>
      </c>
      <c r="O7" s="43"/>
      <c r="P7" s="53">
        <v>5.5</v>
      </c>
      <c r="Q7" s="73" t="s">
        <v>274</v>
      </c>
      <c r="R7" s="86">
        <v>1.1</v>
      </c>
      <c r="S7" s="43"/>
      <c r="T7" s="29"/>
      <c r="U7" s="13"/>
      <c r="V7" s="13"/>
    </row>
    <row r="8" spans="2:22" s="39" customFormat="1" ht="12">
      <c r="B8" s="112" t="s">
        <v>171</v>
      </c>
      <c r="C8" s="134" t="s">
        <v>227</v>
      </c>
      <c r="D8" s="43"/>
      <c r="G8" s="13"/>
      <c r="H8" s="96"/>
      <c r="I8" s="81" t="s">
        <v>171</v>
      </c>
      <c r="J8" s="87"/>
      <c r="K8" s="88" t="s">
        <v>227</v>
      </c>
      <c r="L8" s="37"/>
      <c r="M8" s="34"/>
      <c r="N8" s="81" t="s">
        <v>171</v>
      </c>
      <c r="O8" s="84"/>
      <c r="P8" s="88" t="s">
        <v>227</v>
      </c>
      <c r="Q8" s="37"/>
      <c r="R8" s="35"/>
      <c r="S8" s="43"/>
      <c r="T8" s="29"/>
      <c r="U8" s="13"/>
      <c r="V8" s="13"/>
    </row>
    <row r="9" spans="2:22" s="10" customFormat="1" ht="12">
      <c r="B9" s="112" t="s">
        <v>118</v>
      </c>
      <c r="C9" s="135">
        <v>0.5</v>
      </c>
      <c r="D9" s="45"/>
      <c r="E9" s="46"/>
      <c r="F9" s="47"/>
      <c r="G9" s="47"/>
      <c r="H9" s="97"/>
      <c r="I9" s="89" t="s">
        <v>118</v>
      </c>
      <c r="J9" s="90"/>
      <c r="K9" s="91">
        <v>0.4444444444444444</v>
      </c>
      <c r="L9" s="55"/>
      <c r="M9" s="30"/>
      <c r="N9" s="89" t="s">
        <v>118</v>
      </c>
      <c r="O9" s="45"/>
      <c r="P9" s="92">
        <v>0.5</v>
      </c>
      <c r="Q9" s="55"/>
      <c r="R9" s="26"/>
      <c r="S9" s="45"/>
      <c r="T9" s="30"/>
      <c r="U9" s="11"/>
      <c r="V9" s="11"/>
    </row>
    <row r="10" spans="2:20" ht="12">
      <c r="B10" s="1"/>
      <c r="C10" s="1"/>
      <c r="D10" s="1"/>
      <c r="E10" s="3"/>
      <c r="F10" s="16"/>
      <c r="G10" s="48"/>
      <c r="H10" s="97"/>
      <c r="I10" s="1"/>
      <c r="J10" s="18"/>
      <c r="K10" s="1" t="s">
        <v>119</v>
      </c>
      <c r="L10" s="1" t="s">
        <v>120</v>
      </c>
      <c r="M10" s="19" t="s">
        <v>121</v>
      </c>
      <c r="N10" s="1"/>
      <c r="O10" s="36"/>
      <c r="P10" s="1" t="s">
        <v>119</v>
      </c>
      <c r="Q10" s="1" t="s">
        <v>120</v>
      </c>
      <c r="R10" s="19" t="s">
        <v>121</v>
      </c>
      <c r="S10" s="19" t="s">
        <v>205</v>
      </c>
      <c r="T10" s="19" t="s">
        <v>204</v>
      </c>
    </row>
    <row r="11" spans="2:20" ht="12">
      <c r="B11" s="1" t="s">
        <v>122</v>
      </c>
      <c r="C11" s="1" t="s">
        <v>309</v>
      </c>
      <c r="D11" s="1" t="s">
        <v>122</v>
      </c>
      <c r="E11" s="62" t="s">
        <v>144</v>
      </c>
      <c r="F11" s="61" t="s">
        <v>123</v>
      </c>
      <c r="G11" s="63" t="s">
        <v>206</v>
      </c>
      <c r="H11" s="55" t="s">
        <v>124</v>
      </c>
      <c r="I11" s="1" t="s">
        <v>172</v>
      </c>
      <c r="J11" s="18" t="s">
        <v>181</v>
      </c>
      <c r="K11" s="1" t="s">
        <v>125</v>
      </c>
      <c r="L11" s="1" t="s">
        <v>126</v>
      </c>
      <c r="M11" s="19" t="s">
        <v>202</v>
      </c>
      <c r="N11" s="1" t="s">
        <v>172</v>
      </c>
      <c r="O11" s="36" t="s">
        <v>181</v>
      </c>
      <c r="P11" s="1" t="s">
        <v>125</v>
      </c>
      <c r="Q11" s="1" t="s">
        <v>126</v>
      </c>
      <c r="R11" s="19" t="s">
        <v>202</v>
      </c>
      <c r="S11" s="19" t="s">
        <v>202</v>
      </c>
      <c r="T11" s="19" t="s">
        <v>203</v>
      </c>
    </row>
    <row r="12" spans="2:20" ht="15.75">
      <c r="B12" s="185">
        <v>5084</v>
      </c>
      <c r="C12" s="186">
        <v>0.5578125</v>
      </c>
      <c r="D12" s="17">
        <v>5084</v>
      </c>
      <c r="E12" s="52" t="s">
        <v>241</v>
      </c>
      <c r="F12" s="52" t="s">
        <v>149</v>
      </c>
      <c r="G12" s="101" t="s">
        <v>311</v>
      </c>
      <c r="H12" s="102">
        <v>0.888</v>
      </c>
      <c r="I12" s="103">
        <v>0.47006944444444443</v>
      </c>
      <c r="J12" s="52">
        <v>8</v>
      </c>
      <c r="K12" s="103">
        <v>0.025625</v>
      </c>
      <c r="L12" s="103">
        <v>0.022755000000000008</v>
      </c>
      <c r="M12" s="52">
        <v>1</v>
      </c>
      <c r="N12" s="92">
        <v>0.5578125</v>
      </c>
      <c r="O12" s="19">
        <v>8</v>
      </c>
      <c r="P12" s="21">
        <v>0.05781249999999993</v>
      </c>
      <c r="Q12" s="21">
        <v>0.05133749999999994</v>
      </c>
      <c r="R12" s="36">
        <v>2</v>
      </c>
      <c r="S12" s="36">
        <f aca="true" t="shared" si="0" ref="S12:S27">R12+M12</f>
        <v>3</v>
      </c>
      <c r="T12" s="19">
        <v>1</v>
      </c>
    </row>
    <row r="13" spans="1:20" ht="15.75">
      <c r="A13" s="10"/>
      <c r="B13" s="187">
        <v>5830</v>
      </c>
      <c r="C13" s="186">
        <v>0.5494328703703704</v>
      </c>
      <c r="D13" s="17">
        <v>5830</v>
      </c>
      <c r="E13" s="52" t="s">
        <v>127</v>
      </c>
      <c r="F13" s="52" t="s">
        <v>128</v>
      </c>
      <c r="G13" s="101" t="s">
        <v>311</v>
      </c>
      <c r="H13" s="102">
        <v>1.04</v>
      </c>
      <c r="I13" s="103">
        <v>0.4664467592592592</v>
      </c>
      <c r="J13" s="52">
        <v>4</v>
      </c>
      <c r="K13" s="103">
        <v>0.022002314814814794</v>
      </c>
      <c r="L13" s="103">
        <v>0.022882407407407386</v>
      </c>
      <c r="M13" s="52">
        <v>2</v>
      </c>
      <c r="N13" s="92">
        <v>0.5494328703703704</v>
      </c>
      <c r="O13" s="19">
        <v>4</v>
      </c>
      <c r="P13" s="21">
        <v>0.04943287037037036</v>
      </c>
      <c r="Q13" s="21">
        <v>0.05141018518518518</v>
      </c>
      <c r="R13" s="36">
        <v>3</v>
      </c>
      <c r="S13" s="36">
        <f t="shared" si="0"/>
        <v>5</v>
      </c>
      <c r="T13" s="19">
        <v>2</v>
      </c>
    </row>
    <row r="14" spans="1:20" ht="15.75">
      <c r="A14" s="10"/>
      <c r="B14" s="185">
        <v>4004</v>
      </c>
      <c r="C14" s="186">
        <v>0.5473032407407408</v>
      </c>
      <c r="D14" s="17">
        <v>4004</v>
      </c>
      <c r="E14" s="52" t="s">
        <v>156</v>
      </c>
      <c r="F14" s="52" t="s">
        <v>157</v>
      </c>
      <c r="G14" s="101" t="s">
        <v>311</v>
      </c>
      <c r="H14" s="102">
        <v>1.067</v>
      </c>
      <c r="I14" s="103">
        <v>0.46619212962962964</v>
      </c>
      <c r="J14" s="52">
        <v>3</v>
      </c>
      <c r="K14" s="103">
        <v>0.021747685185185217</v>
      </c>
      <c r="L14" s="103">
        <v>0.023204780092592626</v>
      </c>
      <c r="M14" s="52">
        <v>5</v>
      </c>
      <c r="N14" s="92">
        <v>0.5473032407407408</v>
      </c>
      <c r="O14" s="19">
        <v>3</v>
      </c>
      <c r="P14" s="21">
        <v>0.04730324074074077</v>
      </c>
      <c r="Q14" s="21">
        <v>0.0504725578703704</v>
      </c>
      <c r="R14" s="36">
        <v>1</v>
      </c>
      <c r="S14" s="36">
        <f t="shared" si="0"/>
        <v>6</v>
      </c>
      <c r="T14" s="19">
        <v>3</v>
      </c>
    </row>
    <row r="15" spans="2:20" ht="15.75">
      <c r="B15" s="187">
        <v>68</v>
      </c>
      <c r="C15" s="186">
        <v>0.5520023148148149</v>
      </c>
      <c r="D15" s="17">
        <v>68</v>
      </c>
      <c r="E15" s="52" t="s">
        <v>130</v>
      </c>
      <c r="F15" s="52" t="s">
        <v>131</v>
      </c>
      <c r="G15" s="101" t="s">
        <v>311</v>
      </c>
      <c r="H15" s="102">
        <v>1.035</v>
      </c>
      <c r="I15" s="103">
        <v>0.4666435185185185</v>
      </c>
      <c r="J15" s="52">
        <v>5</v>
      </c>
      <c r="K15" s="103">
        <v>0.022199074074074066</v>
      </c>
      <c r="L15" s="103">
        <v>0.022976041666666655</v>
      </c>
      <c r="M15" s="52">
        <v>3</v>
      </c>
      <c r="N15" s="92">
        <v>0.5520023148148149</v>
      </c>
      <c r="O15" s="19">
        <v>5</v>
      </c>
      <c r="P15" s="21">
        <v>0.052002314814814876</v>
      </c>
      <c r="Q15" s="21">
        <v>0.05382239583333339</v>
      </c>
      <c r="R15" s="36">
        <v>6</v>
      </c>
      <c r="S15" s="36">
        <f t="shared" si="0"/>
        <v>9</v>
      </c>
      <c r="T15" s="19">
        <v>4</v>
      </c>
    </row>
    <row r="16" spans="1:20" ht="15.75">
      <c r="A16" s="10"/>
      <c r="B16" s="190">
        <v>4825.1</v>
      </c>
      <c r="C16" s="186">
        <v>0.5602083333333333</v>
      </c>
      <c r="D16" s="17">
        <v>4825.1</v>
      </c>
      <c r="E16" s="52" t="s">
        <v>234</v>
      </c>
      <c r="F16" s="52" t="s">
        <v>149</v>
      </c>
      <c r="G16" s="101" t="s">
        <v>311</v>
      </c>
      <c r="H16" s="102">
        <v>0.889</v>
      </c>
      <c r="I16" s="103">
        <v>0.47082175925925923</v>
      </c>
      <c r="J16" s="52">
        <v>9</v>
      </c>
      <c r="K16" s="103">
        <v>0.026377314814814812</v>
      </c>
      <c r="L16" s="103">
        <v>0.02344943287037037</v>
      </c>
      <c r="M16" s="52">
        <v>6</v>
      </c>
      <c r="N16" s="92">
        <v>0.5602083333333333</v>
      </c>
      <c r="O16" s="19">
        <v>10</v>
      </c>
      <c r="P16" s="21">
        <v>0.06020833333333331</v>
      </c>
      <c r="Q16" s="21">
        <v>0.05352520833333331</v>
      </c>
      <c r="R16" s="36">
        <v>5</v>
      </c>
      <c r="S16" s="36">
        <f t="shared" si="0"/>
        <v>11</v>
      </c>
      <c r="T16" s="19">
        <v>5</v>
      </c>
    </row>
    <row r="17" spans="1:20" ht="15.75">
      <c r="A17" s="10"/>
      <c r="B17" s="187">
        <v>5841</v>
      </c>
      <c r="C17" s="186">
        <v>0.5536921296296297</v>
      </c>
      <c r="D17" s="17">
        <v>5841</v>
      </c>
      <c r="E17" s="52" t="s">
        <v>260</v>
      </c>
      <c r="F17" s="52" t="s">
        <v>184</v>
      </c>
      <c r="G17" s="101" t="s">
        <v>311</v>
      </c>
      <c r="H17" s="102">
        <v>1.014</v>
      </c>
      <c r="I17" s="103">
        <v>0.4671296296296296</v>
      </c>
      <c r="J17" s="52">
        <v>6</v>
      </c>
      <c r="K17" s="103">
        <v>0.022685185185185197</v>
      </c>
      <c r="L17" s="103">
        <v>0.02300277777777779</v>
      </c>
      <c r="M17" s="52">
        <v>4</v>
      </c>
      <c r="N17" s="92">
        <v>0.5536921296296297</v>
      </c>
      <c r="O17" s="19">
        <v>7</v>
      </c>
      <c r="P17" s="21">
        <v>0.05369212962962966</v>
      </c>
      <c r="Q17" s="21">
        <v>0.05444381944444447</v>
      </c>
      <c r="R17" s="36">
        <v>9</v>
      </c>
      <c r="S17" s="36">
        <f t="shared" si="0"/>
        <v>13</v>
      </c>
      <c r="T17" s="19">
        <v>6</v>
      </c>
    </row>
    <row r="18" spans="2:20" ht="15.75">
      <c r="B18" s="185">
        <v>5503</v>
      </c>
      <c r="C18" s="186">
        <v>0.5434259259259259</v>
      </c>
      <c r="D18" s="17">
        <v>5503</v>
      </c>
      <c r="E18" s="52" t="s">
        <v>162</v>
      </c>
      <c r="F18" s="52" t="s">
        <v>134</v>
      </c>
      <c r="G18" s="101" t="s">
        <v>311</v>
      </c>
      <c r="H18" s="102">
        <v>1.197</v>
      </c>
      <c r="I18" s="103">
        <v>0.4657523148148148</v>
      </c>
      <c r="J18" s="52">
        <v>2</v>
      </c>
      <c r="K18" s="103">
        <v>0.021307870370370408</v>
      </c>
      <c r="L18" s="103">
        <v>0.02550552083333338</v>
      </c>
      <c r="M18" s="52">
        <v>10</v>
      </c>
      <c r="N18" s="92">
        <v>0.5434259259259259</v>
      </c>
      <c r="O18" s="19">
        <v>2</v>
      </c>
      <c r="P18" s="21">
        <v>0.04342592592592587</v>
      </c>
      <c r="Q18" s="21">
        <v>0.05198083333333327</v>
      </c>
      <c r="R18" s="36">
        <v>4</v>
      </c>
      <c r="S18" s="36">
        <f t="shared" si="0"/>
        <v>14</v>
      </c>
      <c r="T18" s="19">
        <v>7</v>
      </c>
    </row>
    <row r="19" spans="1:20" ht="15.75">
      <c r="A19" s="10"/>
      <c r="B19" s="185">
        <v>4135</v>
      </c>
      <c r="C19" s="186">
        <v>0.5523148148148148</v>
      </c>
      <c r="D19" s="17">
        <v>4135</v>
      </c>
      <c r="E19" s="52" t="s">
        <v>153</v>
      </c>
      <c r="F19" s="52" t="s">
        <v>154</v>
      </c>
      <c r="G19" s="101" t="s">
        <v>311</v>
      </c>
      <c r="H19" s="102">
        <v>1.037</v>
      </c>
      <c r="I19" s="103">
        <v>0.4688425925925926</v>
      </c>
      <c r="J19" s="52">
        <v>7</v>
      </c>
      <c r="K19" s="103">
        <v>0.02439814814814817</v>
      </c>
      <c r="L19" s="103">
        <v>0.02530087962962965</v>
      </c>
      <c r="M19" s="52">
        <v>9</v>
      </c>
      <c r="N19" s="92">
        <v>0.5523148148148148</v>
      </c>
      <c r="O19" s="19">
        <v>6</v>
      </c>
      <c r="P19" s="21">
        <v>0.052314814814814814</v>
      </c>
      <c r="Q19" s="21">
        <v>0.05425046296296296</v>
      </c>
      <c r="R19" s="36">
        <v>7</v>
      </c>
      <c r="S19" s="36">
        <f t="shared" si="0"/>
        <v>16</v>
      </c>
      <c r="T19" s="19">
        <v>8</v>
      </c>
    </row>
    <row r="20" spans="2:20" ht="15.75">
      <c r="B20" s="185">
        <v>6311</v>
      </c>
      <c r="C20" s="186">
        <v>0.5581712962962962</v>
      </c>
      <c r="D20" s="17">
        <v>6311</v>
      </c>
      <c r="E20" s="52" t="s">
        <v>253</v>
      </c>
      <c r="F20" s="52" t="s">
        <v>254</v>
      </c>
      <c r="G20" s="101" t="s">
        <v>311</v>
      </c>
      <c r="H20" s="102">
        <v>0.944</v>
      </c>
      <c r="I20" s="103">
        <v>0.47087962962962965</v>
      </c>
      <c r="J20" s="52">
        <v>10</v>
      </c>
      <c r="K20" s="103">
        <v>0.026435185185185228</v>
      </c>
      <c r="L20" s="103">
        <v>0.024954814814814853</v>
      </c>
      <c r="M20" s="52">
        <v>8</v>
      </c>
      <c r="N20" s="92">
        <v>0.5581712962962962</v>
      </c>
      <c r="O20" s="19">
        <v>9</v>
      </c>
      <c r="P20" s="21">
        <v>0.05817129629629625</v>
      </c>
      <c r="Q20" s="21">
        <v>0.05491370370370366</v>
      </c>
      <c r="R20" s="36">
        <v>10</v>
      </c>
      <c r="S20" s="36">
        <f t="shared" si="0"/>
        <v>18</v>
      </c>
      <c r="T20" s="19">
        <v>10</v>
      </c>
    </row>
    <row r="21" spans="2:20" ht="15.75">
      <c r="B21" s="187">
        <v>5016</v>
      </c>
      <c r="C21" s="186">
        <v>0.565474537037037</v>
      </c>
      <c r="D21" s="17">
        <v>5016</v>
      </c>
      <c r="E21" s="52" t="s">
        <v>148</v>
      </c>
      <c r="F21" s="52" t="s">
        <v>149</v>
      </c>
      <c r="G21" s="101" t="s">
        <v>311</v>
      </c>
      <c r="H21" s="102">
        <v>0.888</v>
      </c>
      <c r="I21" s="103">
        <v>0.47164351851851855</v>
      </c>
      <c r="J21" s="52">
        <v>11</v>
      </c>
      <c r="K21" s="103">
        <v>0.027199074074074125</v>
      </c>
      <c r="L21" s="103">
        <v>0.024152777777777825</v>
      </c>
      <c r="M21" s="52">
        <v>7</v>
      </c>
      <c r="N21" s="92">
        <v>0.565474537037037</v>
      </c>
      <c r="O21" s="19">
        <v>12</v>
      </c>
      <c r="P21" s="21">
        <v>0.06547453703703698</v>
      </c>
      <c r="Q21" s="21">
        <v>0.05814138888888884</v>
      </c>
      <c r="R21" s="36">
        <v>11</v>
      </c>
      <c r="S21" s="36">
        <f t="shared" si="0"/>
        <v>18</v>
      </c>
      <c r="T21" s="19">
        <v>9</v>
      </c>
    </row>
    <row r="22" spans="1:20" ht="15.75">
      <c r="A22" s="10"/>
      <c r="B22" s="185">
        <v>6308</v>
      </c>
      <c r="C22" s="186">
        <v>0.5424421296296297</v>
      </c>
      <c r="D22" s="17">
        <v>6308</v>
      </c>
      <c r="E22" s="52" t="s">
        <v>232</v>
      </c>
      <c r="F22" s="52" t="s">
        <v>233</v>
      </c>
      <c r="G22" s="101" t="s">
        <v>311</v>
      </c>
      <c r="H22" s="102">
        <v>1.28</v>
      </c>
      <c r="I22" s="103">
        <v>0.46563657407407405</v>
      </c>
      <c r="J22" s="52">
        <v>1</v>
      </c>
      <c r="K22" s="103">
        <v>0.02119212962962963</v>
      </c>
      <c r="L22" s="103">
        <v>0.02712592592592593</v>
      </c>
      <c r="M22" s="52">
        <v>14</v>
      </c>
      <c r="N22" s="92">
        <v>0.5424421296296297</v>
      </c>
      <c r="O22" s="19">
        <v>1</v>
      </c>
      <c r="P22" s="21">
        <v>0.04244212962962968</v>
      </c>
      <c r="Q22" s="21">
        <v>0.054325925925925986</v>
      </c>
      <c r="R22" s="36">
        <v>8</v>
      </c>
      <c r="S22" s="36">
        <f t="shared" si="0"/>
        <v>22</v>
      </c>
      <c r="T22" s="19">
        <v>11</v>
      </c>
    </row>
    <row r="23" spans="2:20" ht="15.75">
      <c r="B23" s="187">
        <v>5920</v>
      </c>
      <c r="C23" s="186">
        <v>0.5702777777777778</v>
      </c>
      <c r="D23" s="17">
        <v>5920</v>
      </c>
      <c r="E23" s="52" t="s">
        <v>145</v>
      </c>
      <c r="F23" s="52" t="s">
        <v>146</v>
      </c>
      <c r="G23" s="101" t="s">
        <v>311</v>
      </c>
      <c r="H23" s="102">
        <v>0.844</v>
      </c>
      <c r="I23" s="103">
        <v>0.4752083333333333</v>
      </c>
      <c r="J23" s="52">
        <v>16</v>
      </c>
      <c r="K23" s="103">
        <v>0.03076388888888887</v>
      </c>
      <c r="L23" s="103">
        <v>0.025964722222222205</v>
      </c>
      <c r="M23" s="52">
        <v>11</v>
      </c>
      <c r="N23" s="92">
        <v>0.5702777777777778</v>
      </c>
      <c r="O23" s="19">
        <v>16</v>
      </c>
      <c r="P23" s="21">
        <v>0.07027777777777777</v>
      </c>
      <c r="Q23" s="21">
        <v>0.05931444444444444</v>
      </c>
      <c r="R23" s="36">
        <v>13</v>
      </c>
      <c r="S23" s="36">
        <f t="shared" si="0"/>
        <v>24</v>
      </c>
      <c r="T23" s="19">
        <v>12</v>
      </c>
    </row>
    <row r="24" spans="1:20" ht="15.75">
      <c r="A24" s="10"/>
      <c r="B24" s="185">
        <v>4712</v>
      </c>
      <c r="C24" s="186">
        <v>0.5667939814814814</v>
      </c>
      <c r="D24" s="17">
        <v>4712</v>
      </c>
      <c r="E24" s="52" t="s">
        <v>163</v>
      </c>
      <c r="F24" s="52" t="s">
        <v>149</v>
      </c>
      <c r="G24" s="101" t="s">
        <v>311</v>
      </c>
      <c r="H24" s="102">
        <v>0.888</v>
      </c>
      <c r="I24" s="103">
        <v>0.4747222222222222</v>
      </c>
      <c r="J24" s="52">
        <v>15</v>
      </c>
      <c r="K24" s="103">
        <v>0.030277777777777792</v>
      </c>
      <c r="L24" s="103">
        <v>0.02688666666666668</v>
      </c>
      <c r="M24" s="52">
        <v>13</v>
      </c>
      <c r="N24" s="92">
        <v>0.5667939814814814</v>
      </c>
      <c r="O24" s="19">
        <v>14</v>
      </c>
      <c r="P24" s="21">
        <v>0.06679398148148141</v>
      </c>
      <c r="Q24" s="21">
        <v>0.059313055555555494</v>
      </c>
      <c r="R24" s="36">
        <v>12</v>
      </c>
      <c r="S24" s="36">
        <f t="shared" si="0"/>
        <v>25</v>
      </c>
      <c r="T24" s="19">
        <v>13</v>
      </c>
    </row>
    <row r="25" spans="1:20" ht="15.75">
      <c r="A25" s="10"/>
      <c r="B25" s="185">
        <v>3</v>
      </c>
      <c r="C25" s="186">
        <v>0.5677430555555555</v>
      </c>
      <c r="D25" s="17">
        <v>3</v>
      </c>
      <c r="E25" s="52" t="s">
        <v>135</v>
      </c>
      <c r="F25" s="52" t="s">
        <v>136</v>
      </c>
      <c r="G25" s="101" t="s">
        <v>311</v>
      </c>
      <c r="H25" s="102">
        <v>0.94</v>
      </c>
      <c r="I25" s="103">
        <v>0.47260416666666666</v>
      </c>
      <c r="J25" s="52">
        <v>13</v>
      </c>
      <c r="K25" s="103">
        <v>0.02815972222222224</v>
      </c>
      <c r="L25" s="103">
        <v>0.026470138888888904</v>
      </c>
      <c r="M25" s="52">
        <v>12</v>
      </c>
      <c r="N25" s="92">
        <v>0.5677430555555555</v>
      </c>
      <c r="O25" s="19">
        <v>15</v>
      </c>
      <c r="P25" s="21">
        <v>0.06774305555555549</v>
      </c>
      <c r="Q25" s="21">
        <v>0.06367847222222216</v>
      </c>
      <c r="R25" s="36">
        <v>14</v>
      </c>
      <c r="S25" s="36">
        <f t="shared" si="0"/>
        <v>26</v>
      </c>
      <c r="T25" s="19">
        <v>14</v>
      </c>
    </row>
    <row r="26" spans="1:20" ht="15.75">
      <c r="A26" s="10"/>
      <c r="B26" s="185">
        <v>6379</v>
      </c>
      <c r="C26" s="186">
        <v>0.5632060185185185</v>
      </c>
      <c r="D26" s="17">
        <v>6379</v>
      </c>
      <c r="E26" s="52" t="s">
        <v>137</v>
      </c>
      <c r="F26" s="52" t="s">
        <v>138</v>
      </c>
      <c r="G26" s="101" t="s">
        <v>311</v>
      </c>
      <c r="H26" s="102">
        <v>1.051</v>
      </c>
      <c r="I26" s="103">
        <v>0.4734606481481482</v>
      </c>
      <c r="J26" s="52">
        <v>14</v>
      </c>
      <c r="K26" s="103">
        <v>0.02901620370370378</v>
      </c>
      <c r="L26" s="103">
        <v>0.03049603009259267</v>
      </c>
      <c r="M26" s="52">
        <v>16</v>
      </c>
      <c r="N26" s="92">
        <v>0.5632060185185185</v>
      </c>
      <c r="O26" s="19">
        <v>11</v>
      </c>
      <c r="P26" s="21">
        <v>0.06320601851851848</v>
      </c>
      <c r="Q26" s="21">
        <v>0.06642952546296292</v>
      </c>
      <c r="R26" s="36">
        <v>15</v>
      </c>
      <c r="S26" s="36">
        <f t="shared" si="0"/>
        <v>31</v>
      </c>
      <c r="T26" s="19">
        <v>15</v>
      </c>
    </row>
    <row r="27" spans="1:20" ht="15.75">
      <c r="A27" s="10"/>
      <c r="B27" s="185">
        <v>5015</v>
      </c>
      <c r="C27" s="186">
        <v>0.5656134259259259</v>
      </c>
      <c r="D27" s="17">
        <v>5015</v>
      </c>
      <c r="E27" s="52" t="s">
        <v>257</v>
      </c>
      <c r="F27" s="52" t="s">
        <v>258</v>
      </c>
      <c r="G27" s="101" t="s">
        <v>311</v>
      </c>
      <c r="H27" s="102">
        <v>1.037</v>
      </c>
      <c r="I27" s="103">
        <v>0.4721064814814815</v>
      </c>
      <c r="J27" s="52">
        <v>12</v>
      </c>
      <c r="K27" s="103">
        <v>0.02766203703703707</v>
      </c>
      <c r="L27" s="103">
        <v>0.028685532407407437</v>
      </c>
      <c r="M27" s="52">
        <v>15</v>
      </c>
      <c r="N27" s="92">
        <v>0.5656134259259259</v>
      </c>
      <c r="O27" s="19">
        <v>13</v>
      </c>
      <c r="P27" s="21">
        <v>0.0656134259259259</v>
      </c>
      <c r="Q27" s="21">
        <v>0.06804112268518515</v>
      </c>
      <c r="R27" s="36">
        <v>16</v>
      </c>
      <c r="S27" s="36">
        <f t="shared" si="0"/>
        <v>31</v>
      </c>
      <c r="T27" s="19">
        <v>16</v>
      </c>
    </row>
    <row r="28" spans="1:20" ht="15.75">
      <c r="A28" s="10"/>
      <c r="B28" s="185">
        <v>1</v>
      </c>
      <c r="C28" s="186">
        <v>0.5772569444444444</v>
      </c>
      <c r="D28" s="17">
        <v>1</v>
      </c>
      <c r="E28" s="52" t="s">
        <v>317</v>
      </c>
      <c r="F28" s="52" t="s">
        <v>315</v>
      </c>
      <c r="G28" s="101" t="s">
        <v>311</v>
      </c>
      <c r="H28" s="102">
        <v>0.9</v>
      </c>
      <c r="I28" s="103">
        <v>0.4799421296296296</v>
      </c>
      <c r="J28" s="52">
        <v>17</v>
      </c>
      <c r="K28" s="103">
        <v>0.0354976851851852</v>
      </c>
      <c r="L28" s="103">
        <v>0.03194791666666668</v>
      </c>
      <c r="M28" s="52">
        <v>17</v>
      </c>
      <c r="N28" s="92">
        <v>0.5772569444444444</v>
      </c>
      <c r="O28" s="19">
        <v>17</v>
      </c>
      <c r="P28" s="21">
        <v>0.07725694444444442</v>
      </c>
      <c r="Q28" s="21">
        <v>0.06953125</v>
      </c>
      <c r="R28" s="36">
        <v>17</v>
      </c>
      <c r="S28" s="36">
        <v>34</v>
      </c>
      <c r="T28" s="19">
        <v>17</v>
      </c>
    </row>
  </sheetData>
  <dataValidations count="2">
    <dataValidation allowBlank="1" showInputMessage="1" showErrorMessage="1" imeMode="on" sqref="K4:K6 P4:P6"/>
    <dataValidation errorStyle="warning" type="list" allowBlank="1" showInputMessage="1" showErrorMessage="1" promptTitle="風速" prompt="▼をクリックして風速を選択してください" errorTitle="直接入力せず選択してください" error="直接入力せず選択してください&#10;" sqref="C8 K8 P8">
      <formula1>"5m以下,5～9m,9m以上"</formula1>
    </dataValidation>
  </dataValidations>
  <printOptions/>
  <pageMargins left="0.75" right="0.75" top="1" bottom="1" header="0.512" footer="0.512"/>
  <pageSetup orientation="portrait" paperSize="9"/>
  <legacyDrawing r:id="rId2"/>
</worksheet>
</file>

<file path=xl/worksheets/sheet8.xml><?xml version="1.0" encoding="utf-8"?>
<worksheet xmlns="http://schemas.openxmlformats.org/spreadsheetml/2006/main" xmlns:r="http://schemas.openxmlformats.org/officeDocument/2006/relationships">
  <dimension ref="A2:V20"/>
  <sheetViews>
    <sheetView workbookViewId="0" topLeftCell="A7">
      <selection activeCell="B2" sqref="B2"/>
    </sheetView>
  </sheetViews>
  <sheetFormatPr defaultColWidth="9.140625" defaultRowHeight="12"/>
  <cols>
    <col min="1" max="1" width="3.8515625" style="8" customWidth="1"/>
    <col min="2" max="3" width="10.140625" style="2" customWidth="1"/>
    <col min="4" max="4" width="6.57421875" style="2" customWidth="1"/>
    <col min="5" max="5" width="21.28125" style="9" customWidth="1"/>
    <col min="6" max="6" width="21.28125" style="8" customWidth="1"/>
    <col min="7" max="7" width="8.28125" style="11" customWidth="1"/>
    <col min="8" max="8" width="7.28125" style="98" customWidth="1"/>
    <col min="9" max="9" width="9.7109375" style="2" customWidth="1"/>
    <col min="10" max="10" width="5.7109375" style="4" customWidth="1"/>
    <col min="11" max="12" width="9.7109375" style="2" customWidth="1"/>
    <col min="13" max="13" width="5.7109375" style="11" customWidth="1"/>
    <col min="14" max="14" width="9.7109375" style="2" customWidth="1"/>
    <col min="15" max="15" width="5.7109375" style="11" customWidth="1"/>
    <col min="16" max="17" width="9.7109375" style="2" customWidth="1"/>
    <col min="18" max="18" width="5.7109375" style="12" customWidth="1"/>
    <col min="19" max="20" width="5.7109375" style="11" customWidth="1"/>
    <col min="21" max="22" width="7.28125" style="2" customWidth="1"/>
    <col min="23" max="16384" width="9.140625" style="8" customWidth="1"/>
  </cols>
  <sheetData>
    <row r="2" spans="4:22" s="38" customFormat="1" ht="151.5" customHeight="1">
      <c r="D2" s="93" t="s">
        <v>113</v>
      </c>
      <c r="E2" s="203" t="s">
        <v>318</v>
      </c>
      <c r="F2" s="204"/>
      <c r="G2" s="204"/>
      <c r="H2" s="204"/>
      <c r="I2" s="204"/>
      <c r="J2" s="204"/>
      <c r="K2" s="204"/>
      <c r="L2" s="204"/>
      <c r="M2" s="204"/>
      <c r="N2" s="204"/>
      <c r="O2" s="204"/>
      <c r="P2" s="204"/>
      <c r="Q2" s="204"/>
      <c r="R2" s="204"/>
      <c r="S2" s="204"/>
      <c r="T2" s="204"/>
      <c r="U2" s="13"/>
      <c r="V2" s="13"/>
    </row>
    <row r="3" spans="2:22" s="39" customFormat="1" ht="12">
      <c r="B3" s="13"/>
      <c r="C3" s="13"/>
      <c r="D3" s="13"/>
      <c r="G3" s="13"/>
      <c r="H3" s="51"/>
      <c r="I3" s="13"/>
      <c r="J3" s="14"/>
      <c r="K3" s="13"/>
      <c r="L3" s="13"/>
      <c r="M3" s="13"/>
      <c r="N3" s="13"/>
      <c r="O3" s="13"/>
      <c r="P3" s="13"/>
      <c r="Q3" s="13"/>
      <c r="R3" s="14"/>
      <c r="S3" s="13"/>
      <c r="T3" s="13"/>
      <c r="U3" s="13"/>
      <c r="V3" s="13"/>
    </row>
    <row r="4" spans="2:22" s="39" customFormat="1" ht="12">
      <c r="B4" s="145"/>
      <c r="C4" s="41"/>
      <c r="D4" s="75"/>
      <c r="E4" s="41"/>
      <c r="F4" s="74"/>
      <c r="G4" s="42"/>
      <c r="H4" s="94"/>
      <c r="I4" s="75" t="s">
        <v>168</v>
      </c>
      <c r="J4" s="76"/>
      <c r="K4" s="77" t="s">
        <v>114</v>
      </c>
      <c r="L4" s="42"/>
      <c r="M4" s="28"/>
      <c r="N4" s="75" t="s">
        <v>168</v>
      </c>
      <c r="O4" s="40"/>
      <c r="P4" s="77" t="s">
        <v>114</v>
      </c>
      <c r="Q4" s="75"/>
      <c r="R4" s="23"/>
      <c r="S4" s="40"/>
      <c r="T4" s="28"/>
      <c r="U4" s="13"/>
      <c r="V4" s="13"/>
    </row>
    <row r="5" spans="2:22" s="39" customFormat="1" ht="12">
      <c r="B5" s="146"/>
      <c r="D5" s="13"/>
      <c r="F5" s="78"/>
      <c r="G5" s="44"/>
      <c r="H5" s="95"/>
      <c r="I5" s="13"/>
      <c r="J5" s="79"/>
      <c r="K5" s="80" t="s">
        <v>115</v>
      </c>
      <c r="L5" s="44"/>
      <c r="M5" s="29"/>
      <c r="N5" s="13"/>
      <c r="O5" s="43"/>
      <c r="P5" s="80" t="s">
        <v>273</v>
      </c>
      <c r="Q5" s="13"/>
      <c r="R5" s="24"/>
      <c r="S5" s="43"/>
      <c r="T5" s="29"/>
      <c r="U5" s="13"/>
      <c r="V5" s="13"/>
    </row>
    <row r="6" spans="2:22" s="39" customFormat="1" ht="12">
      <c r="B6" s="146"/>
      <c r="F6" s="78"/>
      <c r="G6" s="44"/>
      <c r="H6" s="95"/>
      <c r="I6" s="81" t="s">
        <v>169</v>
      </c>
      <c r="J6" s="82"/>
      <c r="K6" s="37" t="s">
        <v>116</v>
      </c>
      <c r="L6" s="83"/>
      <c r="M6" s="34"/>
      <c r="N6" s="81" t="s">
        <v>169</v>
      </c>
      <c r="O6" s="84"/>
      <c r="P6" s="37" t="s">
        <v>117</v>
      </c>
      <c r="Q6" s="81"/>
      <c r="R6" s="35"/>
      <c r="S6" s="43"/>
      <c r="T6" s="29"/>
      <c r="U6" s="13"/>
      <c r="V6" s="13"/>
    </row>
    <row r="7" spans="2:22" s="39" customFormat="1" ht="12">
      <c r="B7" s="112" t="s">
        <v>170</v>
      </c>
      <c r="C7" s="147">
        <v>1.1</v>
      </c>
      <c r="D7" s="43"/>
      <c r="G7" s="44"/>
      <c r="H7" s="95"/>
      <c r="I7" s="13" t="s">
        <v>170</v>
      </c>
      <c r="J7" s="85"/>
      <c r="K7" s="53">
        <v>2.39009900990099</v>
      </c>
      <c r="L7" s="73" t="s">
        <v>274</v>
      </c>
      <c r="M7" s="29">
        <v>0.7</v>
      </c>
      <c r="N7" s="13" t="s">
        <v>170</v>
      </c>
      <c r="O7" s="43"/>
      <c r="P7" s="53">
        <v>5.5</v>
      </c>
      <c r="Q7" s="73" t="s">
        <v>274</v>
      </c>
      <c r="R7" s="86">
        <v>1.1</v>
      </c>
      <c r="S7" s="43"/>
      <c r="T7" s="29"/>
      <c r="U7" s="13"/>
      <c r="V7" s="13"/>
    </row>
    <row r="8" spans="2:22" s="39" customFormat="1" ht="12">
      <c r="B8" s="112" t="s">
        <v>171</v>
      </c>
      <c r="C8" s="134" t="s">
        <v>227</v>
      </c>
      <c r="D8" s="43"/>
      <c r="G8" s="13"/>
      <c r="H8" s="96"/>
      <c r="I8" s="81" t="s">
        <v>171</v>
      </c>
      <c r="J8" s="87"/>
      <c r="K8" s="88" t="s">
        <v>227</v>
      </c>
      <c r="L8" s="37"/>
      <c r="M8" s="34"/>
      <c r="N8" s="81" t="s">
        <v>171</v>
      </c>
      <c r="O8" s="84"/>
      <c r="P8" s="88" t="s">
        <v>227</v>
      </c>
      <c r="Q8" s="37"/>
      <c r="R8" s="35"/>
      <c r="S8" s="43"/>
      <c r="T8" s="29"/>
      <c r="U8" s="13"/>
      <c r="V8" s="13"/>
    </row>
    <row r="9" spans="2:22" s="10" customFormat="1" ht="12">
      <c r="B9" s="112" t="s">
        <v>118</v>
      </c>
      <c r="C9" s="135">
        <v>0.5</v>
      </c>
      <c r="D9" s="45"/>
      <c r="E9" s="46"/>
      <c r="F9" s="47"/>
      <c r="G9" s="47"/>
      <c r="H9" s="97"/>
      <c r="I9" s="89" t="s">
        <v>118</v>
      </c>
      <c r="J9" s="90"/>
      <c r="K9" s="91">
        <v>0.4444444444444444</v>
      </c>
      <c r="L9" s="55"/>
      <c r="M9" s="30"/>
      <c r="N9" s="89" t="s">
        <v>118</v>
      </c>
      <c r="O9" s="45"/>
      <c r="P9" s="92">
        <v>0.5</v>
      </c>
      <c r="Q9" s="55"/>
      <c r="R9" s="26"/>
      <c r="S9" s="45"/>
      <c r="T9" s="30"/>
      <c r="U9" s="11"/>
      <c r="V9" s="11"/>
    </row>
    <row r="10" spans="2:20" ht="12">
      <c r="B10" s="1"/>
      <c r="C10" s="1"/>
      <c r="D10" s="1"/>
      <c r="E10" s="3"/>
      <c r="F10" s="16"/>
      <c r="G10" s="48"/>
      <c r="H10" s="97"/>
      <c r="I10" s="1"/>
      <c r="J10" s="18"/>
      <c r="K10" s="1" t="s">
        <v>119</v>
      </c>
      <c r="L10" s="1" t="s">
        <v>120</v>
      </c>
      <c r="M10" s="19" t="s">
        <v>121</v>
      </c>
      <c r="N10" s="1"/>
      <c r="O10" s="36"/>
      <c r="P10" s="1" t="s">
        <v>119</v>
      </c>
      <c r="Q10" s="1" t="s">
        <v>120</v>
      </c>
      <c r="R10" s="19" t="s">
        <v>121</v>
      </c>
      <c r="S10" s="19" t="s">
        <v>205</v>
      </c>
      <c r="T10" s="19" t="s">
        <v>204</v>
      </c>
    </row>
    <row r="11" spans="2:20" ht="12">
      <c r="B11" s="1" t="s">
        <v>122</v>
      </c>
      <c r="C11" s="1" t="s">
        <v>309</v>
      </c>
      <c r="D11" s="1" t="s">
        <v>122</v>
      </c>
      <c r="E11" s="62" t="s">
        <v>144</v>
      </c>
      <c r="F11" s="61" t="s">
        <v>123</v>
      </c>
      <c r="G11" s="63" t="s">
        <v>206</v>
      </c>
      <c r="H11" s="55" t="s">
        <v>124</v>
      </c>
      <c r="I11" s="1" t="s">
        <v>172</v>
      </c>
      <c r="J11" s="18" t="s">
        <v>181</v>
      </c>
      <c r="K11" s="1" t="s">
        <v>125</v>
      </c>
      <c r="L11" s="1" t="s">
        <v>126</v>
      </c>
      <c r="M11" s="19" t="s">
        <v>202</v>
      </c>
      <c r="N11" s="1" t="s">
        <v>172</v>
      </c>
      <c r="O11" s="36" t="s">
        <v>181</v>
      </c>
      <c r="P11" s="1" t="s">
        <v>125</v>
      </c>
      <c r="Q11" s="1" t="s">
        <v>126</v>
      </c>
      <c r="R11" s="19" t="s">
        <v>202</v>
      </c>
      <c r="S11" s="19" t="s">
        <v>202</v>
      </c>
      <c r="T11" s="19" t="s">
        <v>203</v>
      </c>
    </row>
    <row r="12" spans="2:20" ht="15.75">
      <c r="B12" s="187">
        <v>5791</v>
      </c>
      <c r="C12" s="186">
        <v>0.5500925925925926</v>
      </c>
      <c r="D12" s="17">
        <v>5791</v>
      </c>
      <c r="E12" s="52" t="s">
        <v>182</v>
      </c>
      <c r="F12" s="52" t="s">
        <v>184</v>
      </c>
      <c r="G12" s="101" t="s">
        <v>129</v>
      </c>
      <c r="H12" s="102">
        <v>1.013</v>
      </c>
      <c r="I12" s="103">
        <v>0.46820601851851856</v>
      </c>
      <c r="J12" s="52">
        <v>2</v>
      </c>
      <c r="K12" s="103">
        <v>0.023761574074074143</v>
      </c>
      <c r="L12" s="103">
        <v>0.024070474537037104</v>
      </c>
      <c r="M12" s="52">
        <v>3</v>
      </c>
      <c r="N12" s="92">
        <v>0.5500925925925926</v>
      </c>
      <c r="O12" s="19">
        <v>1</v>
      </c>
      <c r="P12" s="21">
        <v>0.05009259259259258</v>
      </c>
      <c r="Q12" s="21">
        <v>0.05074379629629627</v>
      </c>
      <c r="R12" s="36">
        <v>1</v>
      </c>
      <c r="S12" s="36">
        <f aca="true" t="shared" si="0" ref="S12:S18">R12+M12</f>
        <v>4</v>
      </c>
      <c r="T12" s="19">
        <v>1</v>
      </c>
    </row>
    <row r="13" spans="1:20" ht="15.75">
      <c r="A13" s="10"/>
      <c r="B13" s="187">
        <v>5550</v>
      </c>
      <c r="C13" s="186">
        <v>0.5534375</v>
      </c>
      <c r="D13" s="17">
        <v>5550</v>
      </c>
      <c r="E13" s="52" t="s">
        <v>187</v>
      </c>
      <c r="F13" s="52" t="s">
        <v>185</v>
      </c>
      <c r="G13" s="101" t="s">
        <v>129</v>
      </c>
      <c r="H13" s="102">
        <v>0.99</v>
      </c>
      <c r="I13" s="103">
        <v>0.4691898148148148</v>
      </c>
      <c r="J13" s="52">
        <v>4</v>
      </c>
      <c r="K13" s="103">
        <v>0.02474537037037039</v>
      </c>
      <c r="L13" s="103">
        <v>0.024497916666666685</v>
      </c>
      <c r="M13" s="52">
        <v>4</v>
      </c>
      <c r="N13" s="92">
        <v>0.5534375</v>
      </c>
      <c r="O13" s="19">
        <v>2</v>
      </c>
      <c r="P13" s="21">
        <v>0.0534375</v>
      </c>
      <c r="Q13" s="21">
        <v>0.05290312500000002</v>
      </c>
      <c r="R13" s="36">
        <v>2</v>
      </c>
      <c r="S13" s="36">
        <f t="shared" si="0"/>
        <v>6</v>
      </c>
      <c r="T13" s="19">
        <v>2</v>
      </c>
    </row>
    <row r="14" spans="2:20" ht="15.75">
      <c r="B14" s="187">
        <v>4774</v>
      </c>
      <c r="C14" s="186">
        <v>0.554699074074074</v>
      </c>
      <c r="D14" s="17">
        <v>4774</v>
      </c>
      <c r="E14" s="52" t="s">
        <v>132</v>
      </c>
      <c r="F14" s="52" t="s">
        <v>133</v>
      </c>
      <c r="G14" s="101" t="s">
        <v>129</v>
      </c>
      <c r="H14" s="102">
        <v>1.012</v>
      </c>
      <c r="I14" s="103">
        <v>0.466886574074074</v>
      </c>
      <c r="J14" s="52">
        <v>1</v>
      </c>
      <c r="K14" s="103">
        <v>0.022442129629629604</v>
      </c>
      <c r="L14" s="103">
        <v>0.022711435185185157</v>
      </c>
      <c r="M14" s="52">
        <v>1</v>
      </c>
      <c r="N14" s="92">
        <v>0.554699074074074</v>
      </c>
      <c r="O14" s="19">
        <v>4</v>
      </c>
      <c r="P14" s="21">
        <v>0.05469907407407404</v>
      </c>
      <c r="Q14" s="21">
        <v>0.055355462962962926</v>
      </c>
      <c r="R14" s="36">
        <v>5</v>
      </c>
      <c r="S14" s="36">
        <f t="shared" si="0"/>
        <v>6</v>
      </c>
      <c r="T14" s="19">
        <v>3</v>
      </c>
    </row>
    <row r="15" spans="1:20" ht="15.75">
      <c r="A15" s="10"/>
      <c r="B15" s="187">
        <v>4832</v>
      </c>
      <c r="C15" s="186">
        <v>0.5559953703703704</v>
      </c>
      <c r="D15" s="17">
        <v>4832</v>
      </c>
      <c r="E15" s="52" t="s">
        <v>190</v>
      </c>
      <c r="F15" s="52" t="s">
        <v>191</v>
      </c>
      <c r="G15" s="101" t="s">
        <v>129</v>
      </c>
      <c r="H15" s="102">
        <v>0.98</v>
      </c>
      <c r="I15" s="103">
        <v>0.4696875</v>
      </c>
      <c r="J15" s="52">
        <v>5</v>
      </c>
      <c r="K15" s="103">
        <v>0.025243055555555616</v>
      </c>
      <c r="L15" s="103">
        <v>0.024738194444444504</v>
      </c>
      <c r="M15" s="52">
        <v>6</v>
      </c>
      <c r="N15" s="92">
        <v>0.5559953703703704</v>
      </c>
      <c r="O15" s="19">
        <v>5</v>
      </c>
      <c r="P15" s="21">
        <v>0.05599537037037039</v>
      </c>
      <c r="Q15" s="21">
        <v>0.05487546296296298</v>
      </c>
      <c r="R15" s="36">
        <v>3</v>
      </c>
      <c r="S15" s="36">
        <f t="shared" si="0"/>
        <v>9</v>
      </c>
      <c r="T15" s="19">
        <v>4</v>
      </c>
    </row>
    <row r="16" spans="1:20" ht="15.75">
      <c r="A16" s="10"/>
      <c r="B16" s="187">
        <v>3173</v>
      </c>
      <c r="C16" s="186">
        <v>0.5544444444444444</v>
      </c>
      <c r="D16" s="17">
        <v>3173</v>
      </c>
      <c r="E16" s="52" t="s">
        <v>195</v>
      </c>
      <c r="F16" s="52" t="s">
        <v>184</v>
      </c>
      <c r="G16" s="101" t="s">
        <v>129</v>
      </c>
      <c r="H16" s="102">
        <v>1.016</v>
      </c>
      <c r="I16" s="103">
        <v>0.4686574074074074</v>
      </c>
      <c r="J16" s="52">
        <v>3</v>
      </c>
      <c r="K16" s="103">
        <v>0.02421296296296299</v>
      </c>
      <c r="L16" s="103">
        <v>0.0246003703703704</v>
      </c>
      <c r="M16" s="52">
        <v>5</v>
      </c>
      <c r="N16" s="92">
        <v>0.5544444444444444</v>
      </c>
      <c r="O16" s="19">
        <v>3</v>
      </c>
      <c r="P16" s="21">
        <v>0.054444444444444406</v>
      </c>
      <c r="Q16" s="21">
        <v>0.05531555555555552</v>
      </c>
      <c r="R16" s="36">
        <v>4</v>
      </c>
      <c r="S16" s="36">
        <f t="shared" si="0"/>
        <v>9</v>
      </c>
      <c r="T16" s="19">
        <v>5</v>
      </c>
    </row>
    <row r="17" spans="1:20" ht="15.75">
      <c r="A17" s="10"/>
      <c r="B17" s="189">
        <v>4825.2</v>
      </c>
      <c r="C17" s="186">
        <v>0.5626157407407407</v>
      </c>
      <c r="D17" s="17">
        <v>4825.2</v>
      </c>
      <c r="E17" s="52" t="s">
        <v>193</v>
      </c>
      <c r="F17" s="52" t="s">
        <v>194</v>
      </c>
      <c r="G17" s="101" t="s">
        <v>129</v>
      </c>
      <c r="H17" s="102">
        <v>0.913</v>
      </c>
      <c r="I17" s="103">
        <v>0.4705439814814815</v>
      </c>
      <c r="J17" s="52">
        <v>7</v>
      </c>
      <c r="K17" s="103">
        <v>0.0260995370370371</v>
      </c>
      <c r="L17" s="103">
        <v>0.023828877314814874</v>
      </c>
      <c r="M17" s="52">
        <v>2</v>
      </c>
      <c r="N17" s="92">
        <v>0.5626157407407407</v>
      </c>
      <c r="O17" s="19">
        <v>7</v>
      </c>
      <c r="P17" s="21">
        <v>0.06261574074074072</v>
      </c>
      <c r="Q17" s="21">
        <v>0.05716817129629628</v>
      </c>
      <c r="R17" s="36">
        <v>7</v>
      </c>
      <c r="S17" s="36">
        <f t="shared" si="0"/>
        <v>9</v>
      </c>
      <c r="T17" s="19">
        <v>6</v>
      </c>
    </row>
    <row r="18" spans="1:20" ht="15.75">
      <c r="A18" s="10"/>
      <c r="B18" s="188">
        <v>4932</v>
      </c>
      <c r="C18" s="186">
        <v>0.5565625</v>
      </c>
      <c r="D18" s="17">
        <v>4932</v>
      </c>
      <c r="E18" s="52" t="s">
        <v>186</v>
      </c>
      <c r="F18" s="52" t="s">
        <v>185</v>
      </c>
      <c r="G18" s="101" t="s">
        <v>129</v>
      </c>
      <c r="H18" s="102">
        <v>0.991</v>
      </c>
      <c r="I18" s="103">
        <v>0.469837962962963</v>
      </c>
      <c r="J18" s="52">
        <v>6</v>
      </c>
      <c r="K18" s="103">
        <v>0.025393518518518565</v>
      </c>
      <c r="L18" s="103">
        <v>0.025164976851851897</v>
      </c>
      <c r="M18" s="52">
        <v>7</v>
      </c>
      <c r="N18" s="92">
        <v>0.5565625</v>
      </c>
      <c r="O18" s="19">
        <v>6</v>
      </c>
      <c r="P18" s="21">
        <v>0.0565625</v>
      </c>
      <c r="Q18" s="21">
        <v>0.05605343749999996</v>
      </c>
      <c r="R18" s="36">
        <v>6</v>
      </c>
      <c r="S18" s="36">
        <f t="shared" si="0"/>
        <v>13</v>
      </c>
      <c r="T18" s="19">
        <v>18</v>
      </c>
    </row>
    <row r="20" ht="12">
      <c r="P20" s="2" t="s">
        <v>140</v>
      </c>
    </row>
  </sheetData>
  <mergeCells count="1">
    <mergeCell ref="E2:T2"/>
  </mergeCells>
  <dataValidations count="2">
    <dataValidation allowBlank="1" showInputMessage="1" showErrorMessage="1" imeMode="on" sqref="K4:K6 P4:P6"/>
    <dataValidation errorStyle="warning" type="list" allowBlank="1" showInputMessage="1" showErrorMessage="1" promptTitle="風速" prompt="▼をクリックして風速を選択してください" errorTitle="直接入力せず選択してください" error="直接入力せず選択してください&#10;" sqref="C8 K8 P8">
      <formula1>"5m以下,5～9m,9m以上"</formula1>
    </dataValidation>
  </dataValidations>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家入</dc:creator>
  <cp:keywords/>
  <dc:description/>
  <cp:lastModifiedBy>CELAVIE</cp:lastModifiedBy>
  <cp:lastPrinted>2011-11-15T10:40:28Z</cp:lastPrinted>
  <dcterms:created xsi:type="dcterms:W3CDTF">2001-04-16T02:55:10Z</dcterms:created>
  <dcterms:modified xsi:type="dcterms:W3CDTF">2011-11-15T10:40:56Z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