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460" windowHeight="12060" activeTab="7"/>
  </bookViews>
  <sheets>
    <sheet name="取り扱い" sheetId="1" r:id="rId1"/>
    <sheet name="台帳MRC" sheetId="2" r:id="rId2"/>
    <sheet name="ＭＲＣ検討" sheetId="3" r:id="rId3"/>
    <sheet name="第１レース" sheetId="4" r:id="rId4"/>
    <sheet name="第２レース" sheetId="5" r:id="rId5"/>
    <sheet name="成績クラブ別" sheetId="6" r:id="rId6"/>
    <sheet name="ＬMＹＣ" sheetId="7" r:id="rId7"/>
    <sheet name="MCC" sheetId="8" r:id="rId8"/>
  </sheets>
  <definedNames>
    <definedName name="_xlnm.Print_Area" localSheetId="5">'MCC'!$D$19:$V$48</definedName>
    <definedName name="_xlnm.Print_Area" localSheetId="3">'第１レース'!$D:$M</definedName>
    <definedName name="_xlnm.Print_Area" localSheetId="4">'第２レース'!$D$19:$T$56</definedName>
  </definedNames>
  <calcPr fullCalcOnLoad="1" refMode="R1C1"/>
</workbook>
</file>

<file path=xl/comments3.xml><?xml version="1.0" encoding="utf-8"?>
<comments xmlns="http://schemas.openxmlformats.org/spreadsheetml/2006/main">
  <authors>
    <author>naka</author>
    <author>Nakamura2</author>
  </authors>
  <commentList>
    <comment ref="H14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取得</t>
        </r>
      </text>
    </comment>
    <comment ref="H15" authorId="1">
      <text>
        <r>
          <rPr>
            <b/>
            <sz val="9"/>
            <rFont val="ＭＳ Ｐゴシック"/>
            <family val="3"/>
          </rPr>
          <t>Nakamura2:
０９更新</t>
        </r>
      </text>
    </comment>
    <comment ref="H18" authorId="1">
      <text>
        <r>
          <rPr>
            <b/>
            <sz val="9"/>
            <rFont val="ＭＳ Ｐゴシック"/>
            <family val="3"/>
          </rPr>
          <t>Nakamura2:</t>
        </r>
        <r>
          <rPr>
            <sz val="9"/>
            <rFont val="ＭＳ Ｐゴシック"/>
            <family val="3"/>
          </rPr>
          <t xml:space="preserve">
０９更新</t>
        </r>
      </text>
    </comment>
    <comment ref="H28" authorId="0">
      <text>
        <r>
          <rPr>
            <b/>
            <sz val="9"/>
            <rFont val="ＭＳ Ｐゴシック"/>
            <family val="3"/>
          </rPr>
          <t>naka:</t>
        </r>
        <r>
          <rPr>
            <sz val="9"/>
            <rFont val="ＭＳ Ｐゴシック"/>
            <family val="3"/>
          </rPr>
          <t xml:space="preserve">
取得</t>
        </r>
      </text>
    </comment>
    <comment ref="G83" authorId="1">
      <text>
        <r>
          <rPr>
            <b/>
            <sz val="9"/>
            <rFont val="ＭＳ Ｐゴシック"/>
            <family val="3"/>
          </rPr>
          <t>Nakamura2:</t>
        </r>
        <r>
          <rPr>
            <sz val="9"/>
            <rFont val="ＭＳ Ｐゴシック"/>
            <family val="3"/>
          </rPr>
          <t xml:space="preserve">
０９更新</t>
        </r>
      </text>
    </comment>
  </commentList>
</comments>
</file>

<file path=xl/comments4.xml><?xml version="1.0" encoding="utf-8"?>
<comments xmlns="http://schemas.openxmlformats.org/spreadsheetml/2006/main">
  <authors>
    <author>Nakamura2</author>
  </authors>
  <commentList>
    <comment ref="M27" authorId="0">
      <text>
        <r>
          <rPr>
            <b/>
            <sz val="9"/>
            <rFont val="ＭＳ Ｐゴシック"/>
            <family val="3"/>
          </rPr>
          <t>不要な行を削除すれば計算される
ＤＮＳ等は修正時間、得点の
手修正が必要</t>
        </r>
      </text>
    </comment>
  </commentList>
</comments>
</file>

<file path=xl/comments5.xml><?xml version="1.0" encoding="utf-8"?>
<comments xmlns="http://schemas.openxmlformats.org/spreadsheetml/2006/main">
  <authors>
    <author>Nakamura2</author>
  </authors>
  <commentList>
    <comment ref="T27" authorId="0">
      <text>
        <r>
          <rPr>
            <b/>
            <sz val="9"/>
            <rFont val="ＭＳ Ｐゴシック"/>
            <family val="3"/>
          </rPr>
          <t>不要の行を削除すれば計算される
ＤＮＳ等は修正時間、得点の
手修正が必要
総合同得点は順位の修正要</t>
        </r>
      </text>
    </comment>
    <comment ref="F27" authorId="0">
      <text>
        <r>
          <rPr>
            <b/>
            <sz val="9"/>
            <rFont val="ＭＳ Ｐゴシック"/>
            <family val="3"/>
          </rPr>
          <t>第１レースの
不要分の行を削除すれば
計算され表示されます</t>
        </r>
      </text>
    </comment>
  </commentList>
</comments>
</file>

<file path=xl/comments7.xml><?xml version="1.0" encoding="utf-8"?>
<comments xmlns="http://schemas.openxmlformats.org/spreadsheetml/2006/main">
  <authors>
    <author>Nakamura2</author>
  </authors>
  <commentList>
    <comment ref="F27" authorId="0">
      <text>
        <r>
          <rPr>
            <b/>
            <sz val="9"/>
            <rFont val="ＭＳ Ｐゴシック"/>
            <family val="3"/>
          </rPr>
          <t>第１レースの
不要分の行を削除すれば
計算され表示されます</t>
        </r>
      </text>
    </comment>
    <comment ref="V27" authorId="0">
      <text>
        <r>
          <rPr>
            <b/>
            <sz val="9"/>
            <rFont val="ＭＳ Ｐゴシック"/>
            <family val="3"/>
          </rPr>
          <t>不要の行を削除すれば計算される
ＤＮＳ等は修正時間、得点の
手修正が必要
総合同得点は順位の修正要</t>
        </r>
      </text>
    </comment>
  </commentList>
</comments>
</file>

<file path=xl/comments8.xml><?xml version="1.0" encoding="utf-8"?>
<comments xmlns="http://schemas.openxmlformats.org/spreadsheetml/2006/main">
  <authors>
    <author>Nakamura2</author>
  </authors>
  <commentList>
    <comment ref="F39" authorId="0">
      <text>
        <r>
          <rPr>
            <b/>
            <sz val="9"/>
            <rFont val="ＭＳ Ｐゴシック"/>
            <family val="3"/>
          </rPr>
          <t>第１レースの
不要分の行を削除すれば
計算され表示されます</t>
        </r>
      </text>
    </comment>
    <comment ref="V39" authorId="0">
      <text>
        <r>
          <rPr>
            <b/>
            <sz val="9"/>
            <rFont val="ＭＳ Ｐゴシック"/>
            <family val="3"/>
          </rPr>
          <t>不要の行を削除すれば計算される
ＤＮＳ等は修正時間、得点の
手修正が必要
総合同得点は順位の修正要</t>
        </r>
      </text>
    </comment>
  </commentList>
</comments>
</file>

<file path=xl/sharedStrings.xml><?xml version="1.0" encoding="utf-8"?>
<sst xmlns="http://schemas.openxmlformats.org/spreadsheetml/2006/main" count="1073" uniqueCount="286">
  <si>
    <t>DNF</t>
  </si>
  <si>
    <t>DNS</t>
  </si>
  <si>
    <r>
      <t>D</t>
    </r>
    <r>
      <rPr>
        <sz val="10"/>
        <rFont val="ＭＳ Ｐゴシック"/>
        <family val="3"/>
      </rPr>
      <t>NF</t>
    </r>
  </si>
  <si>
    <t>DNF</t>
  </si>
  <si>
    <t>DNF</t>
  </si>
  <si>
    <r>
      <t>D</t>
    </r>
    <r>
      <rPr>
        <sz val="10"/>
        <rFont val="ＭＳ Ｐゴシック"/>
        <family val="3"/>
      </rPr>
      <t>NF</t>
    </r>
  </si>
  <si>
    <r>
      <t>D</t>
    </r>
    <r>
      <rPr>
        <sz val="10"/>
        <rFont val="ＭＳ Ｐゴシック"/>
        <family val="3"/>
      </rPr>
      <t>NF</t>
    </r>
  </si>
  <si>
    <r>
      <t>D</t>
    </r>
    <r>
      <rPr>
        <sz val="10"/>
        <rFont val="ＭＳ Ｐゴシック"/>
        <family val="3"/>
      </rPr>
      <t>NF</t>
    </r>
  </si>
  <si>
    <t>RRS付則Ａ</t>
  </si>
  <si>
    <t>修正時間システムはMRC方式を採用し、MRCは、帆走委員会において決定する。</t>
  </si>
  <si>
    <t>Ａ4.1</t>
  </si>
  <si>
    <t>Ａ4.2</t>
  </si>
  <si>
    <t>Ａ8.1</t>
  </si>
  <si>
    <t>Ａ8.2</t>
  </si>
  <si>
    <t>コメント</t>
  </si>
  <si>
    <t>　第1レース</t>
  </si>
  <si>
    <t>　S-上-ｻｲﾄﾞ-下-F</t>
  </si>
  <si>
    <t>　S-上-下-上-下-F</t>
  </si>
  <si>
    <t>スタート</t>
  </si>
  <si>
    <t xml:space="preserve"> (B)</t>
  </si>
  <si>
    <t xml:space="preserve"> (A*B)</t>
  </si>
  <si>
    <t>順位</t>
  </si>
  <si>
    <t>ｾｰﾙNo</t>
  </si>
  <si>
    <t>TYPE</t>
  </si>
  <si>
    <t>MRC</t>
  </si>
  <si>
    <t>所要時間</t>
  </si>
  <si>
    <t>修正時間</t>
  </si>
  <si>
    <t>Sparky Racing</t>
  </si>
  <si>
    <t>Melges24</t>
  </si>
  <si>
    <t>1D 35</t>
  </si>
  <si>
    <t>Sea Falcon</t>
  </si>
  <si>
    <t xml:space="preserve">Yamaha 33S（ＴＲ）     </t>
  </si>
  <si>
    <t>FX Invest Adovisers</t>
  </si>
  <si>
    <t>DUFOUR 375</t>
  </si>
  <si>
    <t>MCC</t>
  </si>
  <si>
    <t>RunnerⅡ</t>
  </si>
  <si>
    <t>Yamaha 30SII</t>
  </si>
  <si>
    <t>Armis 5</t>
  </si>
  <si>
    <t>J/V9.6CR</t>
  </si>
  <si>
    <t>Viking</t>
  </si>
  <si>
    <t>X79</t>
  </si>
  <si>
    <t>SCR</t>
  </si>
  <si>
    <t>HAYABUSA</t>
  </si>
  <si>
    <t>Far727</t>
  </si>
  <si>
    <t>ブーメランとベベが同じＳＮｏなのでブーメランは４８２５．１、ベベは４８２５．２とする</t>
  </si>
  <si>
    <t>追加艇はセールＮｏからＭＲＣまで記入しＳ順に並べ替える</t>
  </si>
  <si>
    <t>ＩＲＣ－ＴＣＣの２０１０と２０１１の比較をしてほぼ同一である</t>
  </si>
  <si>
    <t>ＩＲＣ２０１１取得艇は新ＴＣＣ、</t>
  </si>
  <si>
    <t>非更新艇と非取得艇は前年の値を使用する</t>
  </si>
  <si>
    <r>
      <t>201</t>
    </r>
    <r>
      <rPr>
        <sz val="10"/>
        <rFont val="ＭＳ Ｐゴシック"/>
        <family val="3"/>
      </rPr>
      <t>1</t>
    </r>
    <r>
      <rPr>
        <sz val="10"/>
        <rFont val="ＭＳ Ｐゴシック"/>
        <family val="3"/>
      </rPr>
      <t>IRC</t>
    </r>
    <r>
      <rPr>
        <sz val="10"/>
        <rFont val="ＭＳ Ｐゴシック"/>
        <family val="3"/>
      </rPr>
      <t>更新、取得</t>
    </r>
  </si>
  <si>
    <r>
      <t>2010</t>
    </r>
    <r>
      <rPr>
        <sz val="10"/>
        <rFont val="ＭＳ Ｐゴシック"/>
        <family val="3"/>
      </rPr>
      <t>IRC</t>
    </r>
    <r>
      <rPr>
        <sz val="10"/>
        <rFont val="ＭＳ Ｐゴシック"/>
        <family val="3"/>
      </rPr>
      <t>更新、取得</t>
    </r>
  </si>
  <si>
    <t>ｾｰﾙNo</t>
  </si>
  <si>
    <t>TYPE</t>
  </si>
  <si>
    <r>
      <t>M</t>
    </r>
    <r>
      <rPr>
        <sz val="10"/>
        <rFont val="ＭＳ Ｐゴシック"/>
        <family val="3"/>
      </rPr>
      <t>RC</t>
    </r>
  </si>
  <si>
    <t>Sparky Racing</t>
  </si>
  <si>
    <t>Melges24</t>
  </si>
  <si>
    <t>HELIOS</t>
  </si>
  <si>
    <t>PIONIER 10 MOD</t>
  </si>
  <si>
    <r>
      <t>M</t>
    </r>
    <r>
      <rPr>
        <sz val="10"/>
        <rFont val="ＭＳ Ｐゴシック"/>
        <family val="3"/>
      </rPr>
      <t>CC</t>
    </r>
  </si>
  <si>
    <t>FAIR　WIND</t>
  </si>
  <si>
    <t>TSUBOI IMS 1030 MOD</t>
  </si>
  <si>
    <t>MONDAYNIGHT</t>
  </si>
  <si>
    <t>SPRINT 50 MOD</t>
  </si>
  <si>
    <t>TSU</t>
  </si>
  <si>
    <t>GS42R</t>
  </si>
  <si>
    <t>Armis 5</t>
  </si>
  <si>
    <t>J/V9.6CR</t>
  </si>
  <si>
    <t>NARUMI</t>
  </si>
  <si>
    <t>ＣHEＳＴＮＵＴ　Ⅵ</t>
  </si>
  <si>
    <t>YAMAHA30SN</t>
  </si>
  <si>
    <t>AHOUDORI III</t>
  </si>
  <si>
    <t>SUN FAST 36</t>
  </si>
  <si>
    <t>1D 35</t>
  </si>
  <si>
    <t>Sea Falcon</t>
  </si>
  <si>
    <t xml:space="preserve">Yamaha 33S（ＴＲ）     </t>
  </si>
  <si>
    <t>SAIKI</t>
  </si>
  <si>
    <t>VITE 31</t>
  </si>
  <si>
    <t>SHALLON V</t>
  </si>
  <si>
    <t>VITE 31 FK</t>
  </si>
  <si>
    <t>Joker　Ⅱ</t>
  </si>
  <si>
    <t>Seam33</t>
  </si>
  <si>
    <t>LADY BIRD GALLOP 3</t>
  </si>
  <si>
    <t>GIBSEA 422</t>
  </si>
  <si>
    <r>
      <t>N</t>
    </r>
    <r>
      <rPr>
        <sz val="10"/>
        <rFont val="ＭＳ Ｐゴシック"/>
        <family val="3"/>
      </rPr>
      <t>ajad</t>
    </r>
  </si>
  <si>
    <r>
      <t>Y</t>
    </r>
    <r>
      <rPr>
        <sz val="10"/>
        <rFont val="ＭＳ Ｐゴシック"/>
        <family val="3"/>
      </rPr>
      <t>amaha34EX</t>
    </r>
  </si>
  <si>
    <r>
      <t>R</t>
    </r>
    <r>
      <rPr>
        <sz val="10"/>
        <rFont val="ＭＳ Ｐゴシック"/>
        <family val="3"/>
      </rPr>
      <t>unnerⅡ</t>
    </r>
  </si>
  <si>
    <r>
      <t xml:space="preserve">Yamaha </t>
    </r>
    <r>
      <rPr>
        <sz val="10"/>
        <rFont val="ＭＳ Ｐゴシック"/>
        <family val="3"/>
      </rPr>
      <t>30S</t>
    </r>
    <r>
      <rPr>
        <sz val="10"/>
        <rFont val="ＭＳ Ｐゴシック"/>
        <family val="3"/>
      </rPr>
      <t>II</t>
    </r>
  </si>
  <si>
    <r>
      <t>J</t>
    </r>
    <r>
      <rPr>
        <sz val="10"/>
        <rFont val="ＭＳ Ｐゴシック"/>
        <family val="3"/>
      </rPr>
      <t>92</t>
    </r>
  </si>
  <si>
    <r>
      <t>H</t>
    </r>
    <r>
      <rPr>
        <sz val="10"/>
        <rFont val="ＭＳ Ｐゴシック"/>
        <family val="3"/>
      </rPr>
      <t>ope</t>
    </r>
  </si>
  <si>
    <r>
      <t>S</t>
    </r>
    <r>
      <rPr>
        <sz val="10"/>
        <rFont val="ＭＳ Ｐゴシック"/>
        <family val="3"/>
      </rPr>
      <t>CR</t>
    </r>
  </si>
  <si>
    <r>
      <t>V</t>
    </r>
    <r>
      <rPr>
        <sz val="10"/>
        <rFont val="ＭＳ Ｐゴシック"/>
        <family val="3"/>
      </rPr>
      <t>iking</t>
    </r>
  </si>
  <si>
    <r>
      <t>X</t>
    </r>
    <r>
      <rPr>
        <sz val="10"/>
        <rFont val="ＭＳ Ｐゴシック"/>
        <family val="3"/>
      </rPr>
      <t>79</t>
    </r>
  </si>
  <si>
    <r>
      <t>L</t>
    </r>
    <r>
      <rPr>
        <sz val="10"/>
        <rFont val="ＭＳ Ｐゴシック"/>
        <family val="3"/>
      </rPr>
      <t>itlleWhendy</t>
    </r>
  </si>
  <si>
    <r>
      <t>H</t>
    </r>
    <r>
      <rPr>
        <sz val="10"/>
        <rFont val="ＭＳ Ｐゴシック"/>
        <family val="3"/>
      </rPr>
      <t>oneyBee</t>
    </r>
  </si>
  <si>
    <r>
      <t>A</t>
    </r>
    <r>
      <rPr>
        <sz val="10"/>
        <rFont val="ＭＳ Ｐゴシック"/>
        <family val="3"/>
      </rPr>
      <t>YA</t>
    </r>
  </si>
  <si>
    <r>
      <t>YAM21</t>
    </r>
    <r>
      <rPr>
        <sz val="10"/>
        <rFont val="ＭＳ Ｐゴシック"/>
        <family val="3"/>
      </rPr>
      <t>S</t>
    </r>
  </si>
  <si>
    <t>Iluka</t>
  </si>
  <si>
    <r>
      <t>S</t>
    </r>
    <r>
      <rPr>
        <sz val="10"/>
        <rFont val="ＭＳ Ｐゴシック"/>
        <family val="3"/>
      </rPr>
      <t>YC</t>
    </r>
  </si>
  <si>
    <r>
      <t>A</t>
    </r>
    <r>
      <rPr>
        <sz val="10"/>
        <rFont val="ＭＳ Ｐゴシック"/>
        <family val="3"/>
      </rPr>
      <t>ries</t>
    </r>
  </si>
  <si>
    <t>EDV9</t>
  </si>
  <si>
    <t>SexyYou Jr</t>
  </si>
  <si>
    <r>
      <t>S</t>
    </r>
    <r>
      <rPr>
        <sz val="10"/>
        <rFont val="ＭＳ Ｐゴシック"/>
        <family val="3"/>
      </rPr>
      <t>CR</t>
    </r>
  </si>
  <si>
    <r>
      <t>H</t>
    </r>
    <r>
      <rPr>
        <sz val="10"/>
        <rFont val="ＭＳ Ｐゴシック"/>
        <family val="3"/>
      </rPr>
      <t>AYABUSA</t>
    </r>
  </si>
  <si>
    <r>
      <t>F</t>
    </r>
    <r>
      <rPr>
        <sz val="10"/>
        <rFont val="ＭＳ Ｐゴシック"/>
        <family val="3"/>
      </rPr>
      <t>ar727</t>
    </r>
  </si>
  <si>
    <t>無</t>
  </si>
  <si>
    <r>
      <t>P</t>
    </r>
    <r>
      <rPr>
        <sz val="10"/>
        <rFont val="ＭＳ Ｐゴシック"/>
        <family val="3"/>
      </rPr>
      <t>MS</t>
    </r>
  </si>
  <si>
    <t>PMS</t>
  </si>
  <si>
    <t>５月合同レース</t>
  </si>
  <si>
    <t>５月合同レース</t>
  </si>
  <si>
    <t>雨が続いた後は強風の平日でしたが、１５日のレースは天候に恵まれ快適な一日でした。風は順風から軽風、各艇風を拾うのに苦労していました。
第一レース予定通りの１０時半スタートは一発オールフェアー、途中から風が弱まり最終艇はタイムリミットが・・・
続く第二レースも予定通りの１２時スタート、手頃な風になって各艇エキサイト
ゼネリコと思うほどに競り合ってスタート、コミッティーはリコール艇３艇を確実に把握していた。
良い風も上マークに近ずく程に弱く振れ、潮の流れを感じるほどに
全体に弱くなる一方で先行艇有利、後続の挽回が難しい展開でした。
レース成績は第１と第２はばらつき１－２のパラフレニアンが優勝７－１のホライゾンが２位、３－８のスパーキーレーシングが３位でした。
ＭＣＣでの成績はランナーが優勝、２位はダンシングビーンズでした。</t>
  </si>
  <si>
    <r>
      <t>M</t>
    </r>
    <r>
      <rPr>
        <sz val="10"/>
        <rFont val="ＭＳ Ｐゴシック"/>
        <family val="3"/>
      </rPr>
      <t>RC</t>
    </r>
  </si>
  <si>
    <t>YAM21C</t>
  </si>
  <si>
    <t>YAM23</t>
  </si>
  <si>
    <t>艇　　名</t>
  </si>
  <si>
    <t>High Tension</t>
  </si>
  <si>
    <t>Yamaha 23Ⅲ</t>
  </si>
  <si>
    <t>Hunter Pilot 27</t>
  </si>
  <si>
    <t>Surfmade</t>
  </si>
  <si>
    <t>J24</t>
  </si>
  <si>
    <t>Eldorado 2</t>
  </si>
  <si>
    <t>Future Wave</t>
  </si>
  <si>
    <t>Swing 31</t>
  </si>
  <si>
    <t>Danryu 2</t>
  </si>
  <si>
    <t>Yamaha 33S</t>
  </si>
  <si>
    <t>Perche</t>
  </si>
  <si>
    <t>Paraphrenian</t>
  </si>
  <si>
    <t>First 40.7</t>
  </si>
  <si>
    <t>Do Do 3</t>
  </si>
  <si>
    <t>Yamaha 40EX</t>
  </si>
  <si>
    <t>Flawless</t>
  </si>
  <si>
    <t>First 36.7</t>
  </si>
  <si>
    <t>Gust</t>
  </si>
  <si>
    <t>Akkochan</t>
  </si>
  <si>
    <t>Sweet Aloha</t>
  </si>
  <si>
    <t>Sabbath</t>
  </si>
  <si>
    <t>Sabre 34</t>
  </si>
  <si>
    <t>Horizon</t>
  </si>
  <si>
    <t>名称</t>
  </si>
  <si>
    <t>コース</t>
  </si>
  <si>
    <t>距離</t>
  </si>
  <si>
    <t>風速</t>
  </si>
  <si>
    <t>到着時刻</t>
  </si>
  <si>
    <t>１４、順位</t>
  </si>
  <si>
    <t>修正時間は秒単位まで算出する。小数点以下は四捨五入する。</t>
  </si>
  <si>
    <t>修正時間が全く同じ艇があるときは、ＴＳＦ値の小なる艇をもって上位とする。</t>
  </si>
  <si>
    <t>１５、得点</t>
  </si>
  <si>
    <t>得点はRRS付則Ａによる。</t>
  </si>
  <si>
    <t>ただし、シリーズは１レースの完了をもって成立。得点除外レースはない。低得点方式を採用。</t>
  </si>
  <si>
    <t>成績発表はレース後、各マリーナにおいて速やかに実施する。</t>
  </si>
  <si>
    <t>成績は総合成績の他にクラブ別の成績も計算される。</t>
  </si>
  <si>
    <t>着順</t>
  </si>
  <si>
    <t>Hornet</t>
  </si>
  <si>
    <t>Dancing Beens 3</t>
  </si>
  <si>
    <t>Seam 31</t>
  </si>
  <si>
    <t xml:space="preserve">Slot 31 </t>
  </si>
  <si>
    <t>Lutris</t>
  </si>
  <si>
    <t>Super Wave 6</t>
  </si>
  <si>
    <t>Merry Sun</t>
  </si>
  <si>
    <t>Beneteau FC</t>
  </si>
  <si>
    <t>Odyssey</t>
  </si>
  <si>
    <t>Tsuboi IMS950</t>
  </si>
  <si>
    <t>Uranami 8</t>
  </si>
  <si>
    <t>BeBe</t>
  </si>
  <si>
    <t>Pioneer 9FR/PB</t>
  </si>
  <si>
    <t>C'elestine</t>
  </si>
  <si>
    <t>Gamela 3</t>
  </si>
  <si>
    <t>ﾏｲﾙ</t>
  </si>
  <si>
    <t>スタート</t>
  </si>
  <si>
    <t>ｾｰﾙNo</t>
  </si>
  <si>
    <t>TYPE</t>
  </si>
  <si>
    <t>順位</t>
  </si>
  <si>
    <t>得点</t>
  </si>
  <si>
    <t>順位</t>
  </si>
  <si>
    <t>総合</t>
  </si>
  <si>
    <t>合計</t>
  </si>
  <si>
    <t>所属</t>
  </si>
  <si>
    <t>所要時間</t>
  </si>
  <si>
    <t>修正時間</t>
  </si>
  <si>
    <t xml:space="preserve"> (A*B)</t>
  </si>
  <si>
    <t xml:space="preserve"> (B)</t>
  </si>
  <si>
    <t>　S-上-ｻｲﾄﾞ-下-F</t>
  </si>
  <si>
    <t>　第1レース</t>
  </si>
  <si>
    <t>RRS付則Ａ</t>
  </si>
  <si>
    <t>Ａ4.1</t>
  </si>
  <si>
    <t>Ａ4.2</t>
  </si>
  <si>
    <t>Ａ8.1</t>
  </si>
  <si>
    <t>Ａ8.2</t>
  </si>
  <si>
    <t>シリーズのタイの解消、低い得点を得た艇を上位とする</t>
  </si>
  <si>
    <r>
      <t>低得点方式　スタート､フィニッシュした艇はＡ</t>
    </r>
    <r>
      <rPr>
        <sz val="10"/>
        <rFont val="ＭＳ Ｐゴシック"/>
        <family val="3"/>
      </rPr>
      <t>4.2を除き　</t>
    </r>
    <r>
      <rPr>
        <sz val="10"/>
        <rFont val="ＭＳ Ｐゴシック"/>
        <family val="3"/>
      </rPr>
      <t>順位＝得点とする</t>
    </r>
  </si>
  <si>
    <t>DNC,DNF,RAF,DSQの各艇には参加艇数に１を加えた得点とする</t>
  </si>
  <si>
    <t>Ａ8.1によってもタイが残る場合は最後のレースの順位で決定する</t>
  </si>
  <si>
    <t>Moewe</t>
  </si>
  <si>
    <t>Yamaha 23II</t>
  </si>
  <si>
    <t>Y 21R&amp;CT</t>
  </si>
  <si>
    <t>Super Krow</t>
  </si>
  <si>
    <t>SWING34</t>
  </si>
  <si>
    <t>5m以下</t>
  </si>
  <si>
    <t>Asadori</t>
  </si>
  <si>
    <t>Ian Murray 43</t>
  </si>
  <si>
    <t>Bell Ⅴ</t>
  </si>
  <si>
    <t>Najado 360</t>
  </si>
  <si>
    <t>Bengal-7</t>
  </si>
  <si>
    <t>VDO46</t>
  </si>
  <si>
    <t>Boomerang</t>
  </si>
  <si>
    <t>Day Tripper</t>
  </si>
  <si>
    <t>S 40</t>
  </si>
  <si>
    <t>Yamaha 30S new</t>
  </si>
  <si>
    <t>Eleve</t>
  </si>
  <si>
    <t>First 31.7</t>
  </si>
  <si>
    <t>Emu Ⅴ</t>
  </si>
  <si>
    <t>Fer de fonte</t>
  </si>
  <si>
    <t>Grace</t>
  </si>
  <si>
    <t>Cookson 12m</t>
  </si>
  <si>
    <t>Honami no Sindbad</t>
  </si>
  <si>
    <t>Crabber 24</t>
  </si>
  <si>
    <t>Yokoyama 30R</t>
  </si>
  <si>
    <t>Kagetora</t>
  </si>
  <si>
    <t>Dufour 325</t>
  </si>
  <si>
    <t>Kaito</t>
  </si>
  <si>
    <t>J/V35CR</t>
  </si>
  <si>
    <t>Kyara</t>
  </si>
  <si>
    <t>Friend ship 28</t>
  </si>
  <si>
    <t>Mer Bleue Ⅴ</t>
  </si>
  <si>
    <t>Finngulf 33</t>
  </si>
  <si>
    <t>Noah X</t>
  </si>
  <si>
    <t>Bavaria 37</t>
  </si>
  <si>
    <t>Patura</t>
  </si>
  <si>
    <t>Tsuboi IMS 10.3</t>
  </si>
  <si>
    <t>Red Star &amp; Yakushimaru</t>
  </si>
  <si>
    <t>Roku 3</t>
  </si>
  <si>
    <t>See Adler</t>
  </si>
  <si>
    <t>Libeccio 26</t>
  </si>
  <si>
    <t>Shizuka Ⅱ</t>
  </si>
  <si>
    <t>Yamaha 23Ⅱ</t>
  </si>
  <si>
    <t>Spirit</t>
  </si>
  <si>
    <t>Nordic Folk 25</t>
  </si>
  <si>
    <t>TAO</t>
  </si>
  <si>
    <t>Platu 25</t>
  </si>
  <si>
    <t>Virgo</t>
  </si>
  <si>
    <r>
      <t>F</t>
    </r>
    <r>
      <rPr>
        <sz val="10"/>
        <rFont val="ＭＳ Ｐゴシック"/>
        <family val="3"/>
      </rPr>
      <t>X Invest Adovisers</t>
    </r>
  </si>
  <si>
    <t>DUFOUR 375</t>
  </si>
  <si>
    <t>Sumire</t>
  </si>
  <si>
    <t>Yamaha 25ML</t>
  </si>
  <si>
    <r>
      <t>修正時間システムはM</t>
    </r>
    <r>
      <rPr>
        <sz val="10"/>
        <rFont val="ＭＳ Ｐゴシック"/>
        <family val="3"/>
      </rPr>
      <t>RC</t>
    </r>
    <r>
      <rPr>
        <sz val="10"/>
        <rFont val="ＭＳ Ｐゴシック"/>
        <family val="3"/>
      </rPr>
      <t>方式を採用し、</t>
    </r>
    <r>
      <rPr>
        <sz val="10"/>
        <rFont val="ＭＳ Ｐゴシック"/>
        <family val="3"/>
      </rPr>
      <t>MRC</t>
    </r>
    <r>
      <rPr>
        <sz val="10"/>
        <rFont val="ＭＳ Ｐゴシック"/>
        <family val="3"/>
      </rPr>
      <t>は、帆走委員会において決定する。</t>
    </r>
  </si>
  <si>
    <t>第２レース</t>
  </si>
  <si>
    <t>ﾏｲﾙ</t>
  </si>
  <si>
    <r>
      <t>　S-上-下</t>
    </r>
    <r>
      <rPr>
        <sz val="10"/>
        <rFont val="ＭＳ Ｐゴシック"/>
        <family val="3"/>
      </rPr>
      <t>-</t>
    </r>
    <r>
      <rPr>
        <sz val="10"/>
        <rFont val="ＭＳ Ｐゴシック"/>
        <family val="3"/>
      </rPr>
      <t>上</t>
    </r>
    <r>
      <rPr>
        <sz val="10"/>
        <rFont val="ＭＳ Ｐゴシック"/>
        <family val="3"/>
      </rPr>
      <t>-</t>
    </r>
    <r>
      <rPr>
        <sz val="10"/>
        <rFont val="ＭＳ Ｐゴシック"/>
        <family val="3"/>
      </rPr>
      <t>下-F</t>
    </r>
  </si>
  <si>
    <t>コメント</t>
  </si>
  <si>
    <t>セールNo無い艇は２桁で作成</t>
  </si>
  <si>
    <r>
      <t>色部分を記入（セールNo,到着時間）</t>
    </r>
    <r>
      <rPr>
        <sz val="10"/>
        <rFont val="ＭＳ Ｐゴシック"/>
        <family val="3"/>
      </rPr>
      <t>,またはデータをコピー貼り付け</t>
    </r>
  </si>
  <si>
    <t>ｾｰﾙNo</t>
  </si>
  <si>
    <t>TYPE</t>
  </si>
  <si>
    <r>
      <t>M</t>
    </r>
    <r>
      <rPr>
        <sz val="10"/>
        <rFont val="ＭＳ Ｐゴシック"/>
        <family val="3"/>
      </rPr>
      <t>RC</t>
    </r>
  </si>
  <si>
    <t>成績クラブ別</t>
  </si>
  <si>
    <t>第2レースシートをコピーし貼り付ける</t>
  </si>
  <si>
    <t>貼り付け後再度貼り付けるが、形式を選択し貼り付けるを選択し値のみ貼り付ける（計算式を外す）</t>
  </si>
  <si>
    <t>参加艇データ18行目以降を選択し、Ｇ欄所属別で並べ替える</t>
  </si>
  <si>
    <t>ＬＹＣ</t>
  </si>
  <si>
    <t>クラブ別を区分するため行を挿入する</t>
  </si>
  <si>
    <t>クラブ別シートをコピーし貼り付ける</t>
  </si>
  <si>
    <t>クラブ別に着順を並び替えクラブ別着順を修正、順位得点も同様に修正、第1、第2レース単位で</t>
  </si>
  <si>
    <t>合計得点を計算しなおして総合順位を修正する</t>
  </si>
  <si>
    <t>上下距離</t>
  </si>
  <si>
    <t>セールナンバーを記入後表示される艇名を必ず確認してください。</t>
  </si>
  <si>
    <t>台帳に無い場合（記入ミスの場合も）近いＮｏの艇が表示されます。</t>
  </si>
  <si>
    <t>ＤＮＳ、ＤＳＱ等の場合は着順、所要修正時間等もＤＮＳ等を記入する</t>
  </si>
  <si>
    <t>ＤＮＳ、ＤＳＱ等の順位は参加艇数プラス１を記入する</t>
  </si>
  <si>
    <t>自動計算では台帳をセールNo順に並べ替えする</t>
  </si>
  <si>
    <t>第1レース成績表をセールNo順に並び替えてから以下の作業をする</t>
  </si>
  <si>
    <t>台帳MRC</t>
  </si>
  <si>
    <t>自動計算ではセールNo順に並べ替えしなければならない</t>
  </si>
  <si>
    <t>（追加セールNo相当の行挿入し新規データを入れる）</t>
  </si>
  <si>
    <t>第1レース</t>
  </si>
  <si>
    <t>台帳にない場合は台帳を追加しＳナンバー順に並べなおし作成ください</t>
  </si>
  <si>
    <t>参加艇の記入が終わったら、それ以下の不要な行を削除してください、削除すると成績を自動計算します</t>
  </si>
  <si>
    <t>成績表を作成後セールNo順に並べ替えてください</t>
  </si>
  <si>
    <t>第2レース</t>
  </si>
  <si>
    <t>セールナンバーを記入後表示される艇名を必ず確認してください。記入ミスの場合は近いＮｏの艇が表示されます。</t>
  </si>
  <si>
    <t>総合順位の確認</t>
  </si>
  <si>
    <t>シリーズのタイの解消は、低い得点を得た艇を上位とする</t>
  </si>
  <si>
    <t>それでもタイが残る場合は最後のレースの順位で決定する</t>
  </si>
  <si>
    <t>同得点は次の方法で順位を決定し、手で修正します</t>
  </si>
  <si>
    <t>修整後総合成績順に並び替えて完成です</t>
  </si>
  <si>
    <t>到着時間</t>
  </si>
  <si>
    <t>2レース合計得点が同じ場合は同順位で表示されます</t>
  </si>
  <si>
    <t>LMYC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</si>
</sst>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"/>
    <numFmt numFmtId="179" formatCode="[&lt;=999]000;[&lt;=99999]000\-00;000\-0000"/>
    <numFmt numFmtId="180" formatCode="0_);[Red]\(0\)"/>
    <numFmt numFmtId="181" formatCode="0_ ;[Red]\-0\ "/>
    <numFmt numFmtId="182" formatCode="0.00000"/>
    <numFmt numFmtId="183" formatCode="0.0_ ;[Red]\-0.0\ "/>
    <numFmt numFmtId="184" formatCode="0.0000_);[Red]\(0.0000\)"/>
    <numFmt numFmtId="185" formatCode="0.00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.0_);[Red]\(0.0\)"/>
    <numFmt numFmtId="192" formatCode="0.00_);[Red]\(0.00\)"/>
    <numFmt numFmtId="193" formatCode="0_ "/>
    <numFmt numFmtId="194" formatCode="0.000_ "/>
    <numFmt numFmtId="195" formatCode="0.000_);[Red]\(0.000\)"/>
    <numFmt numFmtId="196" formatCode="h:mm:ss;@"/>
  </numFmts>
  <fonts count="27">
    <font>
      <sz val="10"/>
      <name val="ＭＳ Ｐゴシック"/>
      <family val="3"/>
    </font>
    <font>
      <sz val="6"/>
      <name val="ＭＳ Ｐゴシック"/>
      <family val="3"/>
    </font>
    <font>
      <u val="single"/>
      <sz val="11.8"/>
      <color indexed="12"/>
      <name val="ＭＳ Ｐゴシック"/>
      <family val="3"/>
    </font>
    <font>
      <u val="single"/>
      <sz val="11.8"/>
      <color indexed="36"/>
      <name val="ＭＳ Ｐゴシック"/>
      <family val="3"/>
    </font>
    <font>
      <sz val="10"/>
      <color indexed="9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21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180" fontId="0" fillId="0" borderId="15" xfId="0" applyNumberFormat="1" applyFont="1" applyFill="1" applyBorder="1" applyAlignment="1">
      <alignment horizontal="center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80" fontId="0" fillId="0" borderId="18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8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190" fontId="0" fillId="0" borderId="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84" fontId="0" fillId="0" borderId="0" xfId="0" applyNumberFormat="1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>
      <alignment/>
    </xf>
    <xf numFmtId="0" fontId="0" fillId="3" borderId="19" xfId="0" applyFont="1" applyFill="1" applyBorder="1" applyAlignment="1">
      <alignment horizontal="left"/>
    </xf>
    <xf numFmtId="0" fontId="0" fillId="3" borderId="11" xfId="0" applyFont="1" applyFill="1" applyBorder="1" applyAlignment="1">
      <alignment/>
    </xf>
    <xf numFmtId="0" fontId="0" fillId="3" borderId="11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190" fontId="0" fillId="0" borderId="0" xfId="0" applyNumberFormat="1" applyFont="1" applyFill="1" applyBorder="1" applyAlignment="1">
      <alignment horizontal="left"/>
    </xf>
    <xf numFmtId="0" fontId="0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 horizontal="center"/>
    </xf>
    <xf numFmtId="18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18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>
      <alignment horizontal="center"/>
    </xf>
    <xf numFmtId="180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91" fontId="0" fillId="0" borderId="13" xfId="0" applyNumberFormat="1" applyFont="1" applyFill="1" applyBorder="1" applyAlignment="1">
      <alignment horizontal="center"/>
    </xf>
    <xf numFmtId="180" fontId="0" fillId="0" borderId="22" xfId="0" applyNumberFormat="1" applyFont="1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 horizontal="center"/>
    </xf>
    <xf numFmtId="21" fontId="0" fillId="0" borderId="10" xfId="0" applyNumberFormat="1" applyFont="1" applyFill="1" applyBorder="1" applyAlignment="1">
      <alignment horizontal="center"/>
    </xf>
    <xf numFmtId="21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0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96" fontId="0" fillId="0" borderId="10" xfId="0" applyNumberForma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/>
      <protection/>
    </xf>
    <xf numFmtId="184" fontId="0" fillId="0" borderId="12" xfId="0" applyNumberFormat="1" applyFont="1" applyFill="1" applyBorder="1" applyAlignment="1" applyProtection="1">
      <alignment horizontal="center"/>
      <protection locked="0"/>
    </xf>
    <xf numFmtId="184" fontId="0" fillId="0" borderId="13" xfId="0" applyNumberFormat="1" applyFont="1" applyFill="1" applyBorder="1" applyAlignment="1" applyProtection="1">
      <alignment horizontal="center"/>
      <protection locked="0"/>
    </xf>
    <xf numFmtId="184" fontId="0" fillId="0" borderId="14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1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/>
    </xf>
    <xf numFmtId="0" fontId="0" fillId="10" borderId="16" xfId="0" applyFont="1" applyFill="1" applyBorder="1" applyAlignment="1">
      <alignment horizontal="center"/>
    </xf>
    <xf numFmtId="191" fontId="0" fillId="10" borderId="13" xfId="0" applyNumberFormat="1" applyFont="1" applyFill="1" applyBorder="1" applyAlignment="1">
      <alignment horizontal="center"/>
    </xf>
    <xf numFmtId="0" fontId="0" fillId="10" borderId="10" xfId="0" applyFill="1" applyBorder="1" applyAlignment="1" applyProtection="1">
      <alignment horizontal="center"/>
      <protection locked="0"/>
    </xf>
    <xf numFmtId="21" fontId="0" fillId="10" borderId="10" xfId="0" applyNumberFormat="1" applyFont="1" applyFill="1" applyBorder="1" applyAlignment="1">
      <alignment horizontal="center"/>
    </xf>
    <xf numFmtId="21" fontId="0" fillId="10" borderId="0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3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10" borderId="11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/>
      <protection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91" fontId="0" fillId="10" borderId="10" xfId="0" applyNumberFormat="1" applyFont="1" applyFill="1" applyBorder="1" applyAlignment="1">
      <alignment horizontal="center"/>
    </xf>
    <xf numFmtId="0" fontId="0" fillId="17" borderId="0" xfId="0" applyFont="1" applyFill="1" applyBorder="1" applyAlignment="1">
      <alignment horizontal="left"/>
    </xf>
    <xf numFmtId="0" fontId="0" fillId="17" borderId="0" xfId="0" applyFont="1" applyFill="1" applyBorder="1" applyAlignment="1">
      <alignment horizontal="center"/>
    </xf>
    <xf numFmtId="0" fontId="0" fillId="17" borderId="0" xfId="0" applyFont="1" applyFill="1" applyBorder="1" applyAlignment="1">
      <alignment/>
    </xf>
    <xf numFmtId="196" fontId="0" fillId="10" borderId="0" xfId="0" applyNumberFormat="1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 vertical="center"/>
    </xf>
    <xf numFmtId="195" fontId="0" fillId="0" borderId="0" xfId="0" applyNumberFormat="1" applyFont="1" applyFill="1" applyBorder="1" applyAlignment="1">
      <alignment horizontal="center"/>
    </xf>
    <xf numFmtId="195" fontId="0" fillId="0" borderId="0" xfId="0" applyNumberFormat="1" applyFont="1" applyBorder="1" applyAlignment="1">
      <alignment horizontal="center"/>
    </xf>
    <xf numFmtId="195" fontId="0" fillId="0" borderId="0" xfId="0" applyNumberFormat="1" applyFont="1" applyFill="1" applyBorder="1" applyAlignment="1" applyProtection="1">
      <alignment horizontal="center"/>
      <protection locked="0"/>
    </xf>
    <xf numFmtId="195" fontId="0" fillId="7" borderId="0" xfId="0" applyNumberFormat="1" applyFon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195" fontId="0" fillId="10" borderId="15" xfId="0" applyNumberFormat="1" applyFont="1" applyFill="1" applyBorder="1" applyAlignment="1">
      <alignment horizontal="center"/>
    </xf>
    <xf numFmtId="195" fontId="0" fillId="0" borderId="0" xfId="0" applyNumberFormat="1" applyFont="1" applyBorder="1" applyAlignment="1">
      <alignment horizontal="left"/>
    </xf>
    <xf numFmtId="180" fontId="0" fillId="0" borderId="14" xfId="0" applyNumberFormat="1" applyFont="1" applyFill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195" fontId="0" fillId="10" borderId="10" xfId="0" applyNumberFormat="1" applyFont="1" applyFill="1" applyBorder="1" applyAlignment="1">
      <alignment horizontal="center"/>
    </xf>
    <xf numFmtId="195" fontId="0" fillId="7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vertical="center"/>
    </xf>
    <xf numFmtId="195" fontId="0" fillId="25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61" applyFont="1" applyFill="1" applyBorder="1" applyAlignment="1">
      <alignment horizontal="left" vertical="center"/>
      <protection/>
    </xf>
    <xf numFmtId="0" fontId="0" fillId="0" borderId="10" xfId="61" applyFont="1" applyFill="1" applyBorder="1" applyAlignment="1">
      <alignment vertical="center"/>
      <protection/>
    </xf>
    <xf numFmtId="195" fontId="0" fillId="0" borderId="10" xfId="0" applyNumberFormat="1" applyFont="1" applyFill="1" applyBorder="1" applyAlignment="1">
      <alignment horizontal="center"/>
    </xf>
    <xf numFmtId="190" fontId="0" fillId="3" borderId="10" xfId="0" applyNumberFormat="1" applyFont="1" applyFill="1" applyBorder="1" applyAlignment="1">
      <alignment horizontal="center" vertical="center"/>
    </xf>
    <xf numFmtId="190" fontId="0" fillId="0" borderId="10" xfId="0" applyNumberFormat="1" applyFont="1" applyFill="1" applyBorder="1" applyAlignment="1">
      <alignment horizontal="center"/>
    </xf>
    <xf numFmtId="193" fontId="0" fillId="3" borderId="1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180" fontId="0" fillId="0" borderId="11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92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List 05110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6"/>
  <sheetViews>
    <sheetView zoomScalePageLayoutView="0" workbookViewId="0" topLeftCell="A1">
      <selection activeCell="M18" sqref="M18"/>
    </sheetView>
  </sheetViews>
  <sheetFormatPr defaultColWidth="9.140625" defaultRowHeight="12"/>
  <cols>
    <col min="1" max="1" width="4.28125" style="130" customWidth="1"/>
    <col min="2" max="2" width="4.7109375" style="130" customWidth="1"/>
    <col min="3" max="3" width="6.7109375" style="130" customWidth="1"/>
    <col min="4" max="16384" width="9.140625" style="130" customWidth="1"/>
  </cols>
  <sheetData>
    <row r="2" ht="12">
      <c r="B2" s="130" t="s">
        <v>269</v>
      </c>
    </row>
    <row r="3" s="50" customFormat="1" ht="12">
      <c r="C3" s="51" t="s">
        <v>270</v>
      </c>
    </row>
    <row r="4" s="50" customFormat="1" ht="12">
      <c r="C4" s="51" t="s">
        <v>248</v>
      </c>
    </row>
    <row r="5" s="50" customFormat="1" ht="12">
      <c r="C5" s="39" t="s">
        <v>45</v>
      </c>
    </row>
    <row r="6" s="50" customFormat="1" ht="12">
      <c r="C6" s="50" t="s">
        <v>271</v>
      </c>
    </row>
    <row r="7" s="50" customFormat="1" ht="12">
      <c r="C7" s="51" t="s">
        <v>44</v>
      </c>
    </row>
    <row r="9" ht="12">
      <c r="B9" s="130" t="s">
        <v>272</v>
      </c>
    </row>
    <row r="10" spans="3:4" ht="12">
      <c r="C10" s="132"/>
      <c r="D10" s="51" t="s">
        <v>249</v>
      </c>
    </row>
    <row r="11" spans="3:4" ht="12">
      <c r="C11" s="106" t="s">
        <v>44</v>
      </c>
      <c r="D11" s="108"/>
    </row>
    <row r="12" spans="3:8" ht="12">
      <c r="C12" s="6"/>
      <c r="D12" s="106" t="s">
        <v>263</v>
      </c>
      <c r="E12" s="131"/>
      <c r="F12" s="131"/>
      <c r="G12" s="131"/>
      <c r="H12" s="131"/>
    </row>
    <row r="13" spans="3:8" ht="12">
      <c r="C13" s="6"/>
      <c r="D13" s="106" t="s">
        <v>264</v>
      </c>
      <c r="E13" s="131"/>
      <c r="F13" s="131"/>
      <c r="G13" s="131"/>
      <c r="H13" s="131"/>
    </row>
    <row r="14" spans="3:4" ht="12">
      <c r="C14" s="5"/>
      <c r="D14" s="126" t="s">
        <v>273</v>
      </c>
    </row>
    <row r="15" spans="3:4" ht="12">
      <c r="C15" s="107" t="s">
        <v>265</v>
      </c>
      <c r="D15" s="108"/>
    </row>
    <row r="16" spans="3:4" ht="12">
      <c r="C16" s="126" t="s">
        <v>274</v>
      </c>
      <c r="D16" s="64"/>
    </row>
    <row r="17" spans="3:4" ht="12">
      <c r="C17" s="107" t="s">
        <v>266</v>
      </c>
      <c r="D17" s="64"/>
    </row>
    <row r="18" spans="3:4" ht="12">
      <c r="C18" s="155" t="s">
        <v>275</v>
      </c>
      <c r="D18" s="156"/>
    </row>
    <row r="19" spans="3:4" s="50" customFormat="1" ht="12">
      <c r="C19" s="51"/>
      <c r="D19" s="13"/>
    </row>
    <row r="20" ht="12">
      <c r="B20" s="130" t="s">
        <v>276</v>
      </c>
    </row>
    <row r="21" spans="3:4" ht="12">
      <c r="C21" s="106" t="s">
        <v>268</v>
      </c>
      <c r="D21" s="39"/>
    </row>
    <row r="22" spans="3:4" ht="12">
      <c r="C22" s="135"/>
      <c r="D22" s="51" t="s">
        <v>249</v>
      </c>
    </row>
    <row r="23" spans="3:4" ht="12">
      <c r="C23" s="106" t="s">
        <v>277</v>
      </c>
      <c r="D23" s="51"/>
    </row>
    <row r="24" spans="3:4" ht="12">
      <c r="C24" s="106" t="s">
        <v>44</v>
      </c>
      <c r="D24" s="108"/>
    </row>
    <row r="25" spans="3:4" ht="12">
      <c r="C25" s="6"/>
      <c r="D25" s="106" t="s">
        <v>263</v>
      </c>
    </row>
    <row r="26" spans="3:4" ht="12">
      <c r="C26" s="107" t="s">
        <v>265</v>
      </c>
      <c r="D26" s="108"/>
    </row>
    <row r="27" spans="3:4" ht="12">
      <c r="C27" s="126" t="s">
        <v>274</v>
      </c>
      <c r="D27" s="64"/>
    </row>
    <row r="28" spans="3:4" ht="12">
      <c r="C28" s="107" t="s">
        <v>266</v>
      </c>
      <c r="D28" s="64"/>
    </row>
    <row r="30" ht="12">
      <c r="B30" s="130" t="s">
        <v>278</v>
      </c>
    </row>
    <row r="31" spans="3:5" ht="12">
      <c r="C31" s="51" t="s">
        <v>284</v>
      </c>
      <c r="E31" s="13"/>
    </row>
    <row r="32" spans="3:5" ht="12">
      <c r="C32" s="50" t="s">
        <v>281</v>
      </c>
      <c r="E32" s="13"/>
    </row>
    <row r="33" ht="12">
      <c r="D33" s="39" t="s">
        <v>279</v>
      </c>
    </row>
    <row r="34" ht="12">
      <c r="D34" s="39" t="s">
        <v>280</v>
      </c>
    </row>
    <row r="35" ht="12">
      <c r="C35" s="130" t="s">
        <v>282</v>
      </c>
    </row>
    <row r="37" ht="12">
      <c r="B37" s="130" t="s">
        <v>253</v>
      </c>
    </row>
    <row r="38" ht="12">
      <c r="C38" s="130" t="s">
        <v>254</v>
      </c>
    </row>
    <row r="39" ht="12">
      <c r="C39" s="130" t="s">
        <v>255</v>
      </c>
    </row>
    <row r="40" ht="12">
      <c r="C40" s="50" t="s">
        <v>256</v>
      </c>
    </row>
    <row r="41" ht="12">
      <c r="C41" s="50" t="s">
        <v>258</v>
      </c>
    </row>
    <row r="43" ht="12">
      <c r="B43" s="130" t="s">
        <v>257</v>
      </c>
    </row>
    <row r="44" ht="12">
      <c r="C44" s="50" t="s">
        <v>259</v>
      </c>
    </row>
    <row r="45" ht="12">
      <c r="C45" s="50" t="s">
        <v>260</v>
      </c>
    </row>
    <row r="46" ht="12">
      <c r="C46" s="50" t="s">
        <v>261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40">
      <selection activeCell="N58" sqref="N58"/>
    </sheetView>
  </sheetViews>
  <sheetFormatPr defaultColWidth="9.140625" defaultRowHeight="12"/>
  <cols>
    <col min="1" max="1" width="6.8515625" style="6" customWidth="1"/>
    <col min="2" max="2" width="8.7109375" style="6" customWidth="1"/>
    <col min="3" max="3" width="21.140625" style="38" customWidth="1"/>
    <col min="4" max="4" width="21.140625" style="5" customWidth="1"/>
    <col min="5" max="5" width="6.421875" style="13" customWidth="1"/>
    <col min="6" max="6" width="7.28125" style="60" customWidth="1"/>
    <col min="7" max="8" width="7.28125" style="6" customWidth="1"/>
    <col min="9" max="16384" width="9.140625" style="5" customWidth="1"/>
  </cols>
  <sheetData>
    <row r="1" spans="1:8" s="39" customFormat="1" ht="12">
      <c r="A1" s="13"/>
      <c r="B1" s="38"/>
      <c r="D1" s="13"/>
      <c r="E1" s="13"/>
      <c r="F1" s="60"/>
      <c r="G1" s="13"/>
      <c r="H1" s="13"/>
    </row>
    <row r="2" ht="12">
      <c r="C2" s="39"/>
    </row>
    <row r="3" spans="2:6" ht="12">
      <c r="B3" s="68" t="s">
        <v>267</v>
      </c>
      <c r="C3" s="69"/>
      <c r="D3" s="70"/>
      <c r="E3" s="42"/>
      <c r="F3" s="123"/>
    </row>
    <row r="4" spans="2:6" ht="12">
      <c r="B4" s="67"/>
      <c r="C4" s="100" t="s">
        <v>248</v>
      </c>
      <c r="D4" s="101"/>
      <c r="E4" s="44"/>
      <c r="F4" s="124"/>
    </row>
    <row r="5" spans="2:6" ht="12">
      <c r="B5" s="31"/>
      <c r="C5" s="126" t="s">
        <v>45</v>
      </c>
      <c r="D5" s="7"/>
      <c r="E5" s="44"/>
      <c r="F5" s="124"/>
    </row>
    <row r="6" spans="2:6" ht="12">
      <c r="B6" s="100" t="s">
        <v>44</v>
      </c>
      <c r="C6" s="126"/>
      <c r="E6" s="44"/>
      <c r="F6" s="124"/>
    </row>
    <row r="7" spans="2:6" ht="12">
      <c r="B7" s="100"/>
      <c r="C7" s="126"/>
      <c r="E7" s="44"/>
      <c r="F7" s="183"/>
    </row>
    <row r="8" spans="2:7" ht="12">
      <c r="B8" s="31"/>
      <c r="C8" s="5"/>
      <c r="F8" s="163"/>
      <c r="G8" s="51" t="s">
        <v>47</v>
      </c>
    </row>
    <row r="9" spans="2:7" ht="12">
      <c r="B9" s="109"/>
      <c r="C9" s="110"/>
      <c r="D9" s="32"/>
      <c r="E9" s="47"/>
      <c r="F9" s="164"/>
      <c r="G9" s="39" t="s">
        <v>48</v>
      </c>
    </row>
    <row r="10" spans="2:6" ht="12">
      <c r="B10" s="111"/>
      <c r="C10" s="112"/>
      <c r="D10" s="16"/>
      <c r="E10" s="48"/>
      <c r="F10" s="125"/>
    </row>
    <row r="11" spans="2:6" ht="12">
      <c r="B11" s="114" t="s">
        <v>250</v>
      </c>
      <c r="C11" s="115" t="s">
        <v>113</v>
      </c>
      <c r="D11" s="114" t="s">
        <v>251</v>
      </c>
      <c r="E11" s="116" t="s">
        <v>175</v>
      </c>
      <c r="F11" s="125" t="s">
        <v>252</v>
      </c>
    </row>
    <row r="12" spans="1:6" ht="12">
      <c r="A12" s="13" t="s">
        <v>104</v>
      </c>
      <c r="B12" s="118">
        <v>1</v>
      </c>
      <c r="C12" s="117" t="s">
        <v>102</v>
      </c>
      <c r="D12" s="117" t="s">
        <v>103</v>
      </c>
      <c r="E12" s="113" t="s">
        <v>101</v>
      </c>
      <c r="F12" s="175">
        <v>0.861</v>
      </c>
    </row>
    <row r="13" spans="1:6" ht="12">
      <c r="A13" s="13"/>
      <c r="B13" s="121">
        <v>3</v>
      </c>
      <c r="C13" s="117" t="s">
        <v>234</v>
      </c>
      <c r="D13" s="117" t="s">
        <v>235</v>
      </c>
      <c r="E13" s="113" t="s">
        <v>285</v>
      </c>
      <c r="F13" s="175">
        <v>0.797</v>
      </c>
    </row>
    <row r="14" spans="2:6" ht="12">
      <c r="B14" s="113">
        <v>11</v>
      </c>
      <c r="C14" s="112" t="s">
        <v>96</v>
      </c>
      <c r="D14" s="112"/>
      <c r="E14" s="113" t="s">
        <v>97</v>
      </c>
      <c r="F14" s="175">
        <v>0.85</v>
      </c>
    </row>
    <row r="15" spans="2:6" ht="12">
      <c r="B15" s="121">
        <v>44</v>
      </c>
      <c r="C15" s="117" t="s">
        <v>209</v>
      </c>
      <c r="D15" s="57" t="s">
        <v>116</v>
      </c>
      <c r="E15" s="113" t="s">
        <v>285</v>
      </c>
      <c r="F15" s="175">
        <v>0.85</v>
      </c>
    </row>
    <row r="16" spans="1:6" ht="12">
      <c r="A16" s="13"/>
      <c r="B16" s="113">
        <v>68</v>
      </c>
      <c r="C16" s="112" t="s">
        <v>54</v>
      </c>
      <c r="D16" s="112" t="s">
        <v>55</v>
      </c>
      <c r="E16" s="113" t="s">
        <v>285</v>
      </c>
      <c r="F16" s="173">
        <v>1.035</v>
      </c>
    </row>
    <row r="17" spans="1:6" ht="12">
      <c r="A17" s="13"/>
      <c r="B17" s="113">
        <v>164</v>
      </c>
      <c r="C17" s="112" t="s">
        <v>191</v>
      </c>
      <c r="D17" s="59" t="s">
        <v>192</v>
      </c>
      <c r="E17" s="113" t="s">
        <v>89</v>
      </c>
      <c r="F17" s="175">
        <v>0.844</v>
      </c>
    </row>
    <row r="18" spans="2:6" ht="12">
      <c r="B18" s="184">
        <v>258</v>
      </c>
      <c r="C18" s="52" t="s">
        <v>100</v>
      </c>
      <c r="D18" s="59" t="s">
        <v>111</v>
      </c>
      <c r="E18" s="113" t="s">
        <v>101</v>
      </c>
      <c r="F18" s="175">
        <v>0.817</v>
      </c>
    </row>
    <row r="19" spans="2:6" ht="12">
      <c r="B19" s="113">
        <v>375</v>
      </c>
      <c r="C19" s="112" t="s">
        <v>92</v>
      </c>
      <c r="D19" s="59" t="s">
        <v>193</v>
      </c>
      <c r="E19" s="113" t="s">
        <v>89</v>
      </c>
      <c r="F19" s="175">
        <v>0.828</v>
      </c>
    </row>
    <row r="20" spans="1:6" ht="12">
      <c r="A20" s="13"/>
      <c r="B20" s="121">
        <v>1190</v>
      </c>
      <c r="C20" s="174" t="s">
        <v>56</v>
      </c>
      <c r="D20" s="174" t="s">
        <v>57</v>
      </c>
      <c r="E20" s="113"/>
      <c r="F20" s="173">
        <v>0.876</v>
      </c>
    </row>
    <row r="21" spans="1:6" ht="12">
      <c r="A21" s="13"/>
      <c r="B21" s="121">
        <v>2177</v>
      </c>
      <c r="C21" s="57" t="s">
        <v>213</v>
      </c>
      <c r="D21" s="58" t="s">
        <v>214</v>
      </c>
      <c r="E21" s="113" t="s">
        <v>285</v>
      </c>
      <c r="F21" s="175">
        <v>0.708</v>
      </c>
    </row>
    <row r="22" spans="2:6" ht="12">
      <c r="B22" s="121">
        <v>2477</v>
      </c>
      <c r="C22" s="117" t="s">
        <v>197</v>
      </c>
      <c r="D22" s="117" t="s">
        <v>198</v>
      </c>
      <c r="E22" s="113" t="s">
        <v>285</v>
      </c>
      <c r="F22" s="173">
        <v>1.186</v>
      </c>
    </row>
    <row r="23" spans="2:6" ht="12">
      <c r="B23" s="121">
        <v>2500</v>
      </c>
      <c r="C23" s="57" t="s">
        <v>136</v>
      </c>
      <c r="D23" s="57" t="s">
        <v>215</v>
      </c>
      <c r="E23" s="113" t="s">
        <v>285</v>
      </c>
      <c r="F23" s="173">
        <v>0.956</v>
      </c>
    </row>
    <row r="24" spans="1:6" ht="12">
      <c r="A24" s="13"/>
      <c r="B24" s="113">
        <v>3173</v>
      </c>
      <c r="C24" s="119" t="s">
        <v>164</v>
      </c>
      <c r="D24" s="112" t="s">
        <v>153</v>
      </c>
      <c r="E24" s="113" t="s">
        <v>58</v>
      </c>
      <c r="F24" s="175">
        <v>1.017</v>
      </c>
    </row>
    <row r="25" spans="2:6" ht="12">
      <c r="B25" s="121">
        <v>3525</v>
      </c>
      <c r="C25" s="176" t="s">
        <v>59</v>
      </c>
      <c r="D25" s="177" t="s">
        <v>60</v>
      </c>
      <c r="E25" s="113"/>
      <c r="F25" s="173">
        <v>1.039</v>
      </c>
    </row>
    <row r="26" spans="2:6" ht="12">
      <c r="B26" s="113">
        <v>3687</v>
      </c>
      <c r="C26" s="112" t="s">
        <v>85</v>
      </c>
      <c r="D26" s="59" t="s">
        <v>86</v>
      </c>
      <c r="E26" s="113" t="s">
        <v>58</v>
      </c>
      <c r="F26" s="175">
        <v>0.93</v>
      </c>
    </row>
    <row r="27" spans="1:6" ht="12">
      <c r="A27" s="13"/>
      <c r="B27" s="121">
        <v>3689</v>
      </c>
      <c r="C27" s="57" t="s">
        <v>220</v>
      </c>
      <c r="D27" s="58" t="s">
        <v>221</v>
      </c>
      <c r="E27" s="113" t="s">
        <v>285</v>
      </c>
      <c r="F27" s="175">
        <v>0.904</v>
      </c>
    </row>
    <row r="28" spans="1:6" ht="12">
      <c r="A28" s="13"/>
      <c r="B28" s="121">
        <v>3765</v>
      </c>
      <c r="C28" s="117" t="s">
        <v>61</v>
      </c>
      <c r="D28" s="57" t="s">
        <v>62</v>
      </c>
      <c r="E28" s="113"/>
      <c r="F28" s="173">
        <v>1.25</v>
      </c>
    </row>
    <row r="29" spans="1:6" ht="12">
      <c r="A29" s="13"/>
      <c r="B29" s="121">
        <v>4004</v>
      </c>
      <c r="C29" s="57" t="s">
        <v>125</v>
      </c>
      <c r="D29" s="57" t="s">
        <v>126</v>
      </c>
      <c r="E29" s="113" t="s">
        <v>285</v>
      </c>
      <c r="F29" s="173">
        <v>1.067</v>
      </c>
    </row>
    <row r="30" spans="1:6" ht="12">
      <c r="A30" s="13"/>
      <c r="B30" s="113">
        <v>4023</v>
      </c>
      <c r="C30" s="54" t="s">
        <v>238</v>
      </c>
      <c r="D30" s="59" t="s">
        <v>128</v>
      </c>
      <c r="E30" s="113" t="s">
        <v>285</v>
      </c>
      <c r="F30" s="175">
        <v>1.028</v>
      </c>
    </row>
    <row r="31" spans="2:6" ht="12">
      <c r="B31" s="121">
        <v>4135</v>
      </c>
      <c r="C31" s="57" t="s">
        <v>122</v>
      </c>
      <c r="D31" s="58" t="s">
        <v>123</v>
      </c>
      <c r="E31" s="113" t="s">
        <v>285</v>
      </c>
      <c r="F31" s="175">
        <v>1.037</v>
      </c>
    </row>
    <row r="32" spans="1:6" ht="12">
      <c r="A32" s="13"/>
      <c r="B32" s="113">
        <v>4136</v>
      </c>
      <c r="C32" s="128" t="s">
        <v>83</v>
      </c>
      <c r="D32" s="128" t="s">
        <v>84</v>
      </c>
      <c r="E32" s="113" t="s">
        <v>285</v>
      </c>
      <c r="F32" s="175">
        <v>0.965</v>
      </c>
    </row>
    <row r="33" spans="2:6" ht="12">
      <c r="B33" s="113">
        <v>4418</v>
      </c>
      <c r="C33" s="112" t="s">
        <v>93</v>
      </c>
      <c r="D33" s="59" t="s">
        <v>112</v>
      </c>
      <c r="E33" s="113" t="s">
        <v>89</v>
      </c>
      <c r="F33" s="175">
        <v>0.844</v>
      </c>
    </row>
    <row r="34" spans="1:6" ht="12">
      <c r="A34" s="13"/>
      <c r="B34" s="121">
        <v>4506</v>
      </c>
      <c r="C34" s="117" t="s">
        <v>63</v>
      </c>
      <c r="D34" s="178" t="s">
        <v>64</v>
      </c>
      <c r="E34" s="113"/>
      <c r="F34" s="173">
        <v>1.153</v>
      </c>
    </row>
    <row r="35" spans="1:6" ht="12">
      <c r="A35" s="13"/>
      <c r="B35" s="113">
        <v>4621</v>
      </c>
      <c r="C35" s="112" t="s">
        <v>98</v>
      </c>
      <c r="D35" s="112" t="s">
        <v>99</v>
      </c>
      <c r="E35" s="113" t="s">
        <v>97</v>
      </c>
      <c r="F35" s="175">
        <v>0.912</v>
      </c>
    </row>
    <row r="36" spans="2:6" ht="12">
      <c r="B36" s="113">
        <v>4639</v>
      </c>
      <c r="C36" s="112" t="s">
        <v>165</v>
      </c>
      <c r="D36" s="59" t="s">
        <v>121</v>
      </c>
      <c r="E36" s="113" t="s">
        <v>58</v>
      </c>
      <c r="F36" s="175">
        <v>0.95</v>
      </c>
    </row>
    <row r="37" spans="2:6" ht="12">
      <c r="B37" s="121">
        <v>4677</v>
      </c>
      <c r="C37" s="112" t="s">
        <v>120</v>
      </c>
      <c r="D37" s="57" t="s">
        <v>121</v>
      </c>
      <c r="E37" s="113" t="s">
        <v>285</v>
      </c>
      <c r="F37" s="175">
        <v>0.95</v>
      </c>
    </row>
    <row r="38" spans="2:6" ht="12">
      <c r="B38" s="121">
        <v>4710</v>
      </c>
      <c r="C38" s="57" t="s">
        <v>211</v>
      </c>
      <c r="D38" s="57" t="s">
        <v>118</v>
      </c>
      <c r="E38" s="113" t="s">
        <v>285</v>
      </c>
      <c r="F38" s="175">
        <v>0.888</v>
      </c>
    </row>
    <row r="39" spans="1:6" ht="12">
      <c r="A39" s="13"/>
      <c r="B39" s="121">
        <v>4712</v>
      </c>
      <c r="C39" s="57" t="s">
        <v>132</v>
      </c>
      <c r="D39" s="57" t="s">
        <v>118</v>
      </c>
      <c r="E39" s="113" t="s">
        <v>285</v>
      </c>
      <c r="F39" s="175">
        <v>0.888</v>
      </c>
    </row>
    <row r="40" spans="1:6" ht="12">
      <c r="A40" s="13"/>
      <c r="B40" s="113">
        <v>4750</v>
      </c>
      <c r="C40" s="119" t="s">
        <v>194</v>
      </c>
      <c r="D40" s="59" t="s">
        <v>195</v>
      </c>
      <c r="E40" s="113" t="s">
        <v>97</v>
      </c>
      <c r="F40" s="175">
        <v>0.996</v>
      </c>
    </row>
    <row r="41" spans="2:6" ht="12">
      <c r="B41" s="113">
        <v>4774</v>
      </c>
      <c r="C41" s="112" t="s">
        <v>65</v>
      </c>
      <c r="D41" s="112" t="s">
        <v>66</v>
      </c>
      <c r="E41" s="113" t="s">
        <v>58</v>
      </c>
      <c r="F41" s="173">
        <v>1.012</v>
      </c>
    </row>
    <row r="42" spans="1:6" ht="12">
      <c r="A42" s="13"/>
      <c r="B42" s="121">
        <v>4794</v>
      </c>
      <c r="C42" s="57" t="s">
        <v>230</v>
      </c>
      <c r="D42" s="58" t="s">
        <v>231</v>
      </c>
      <c r="E42" s="113" t="s">
        <v>285</v>
      </c>
      <c r="F42" s="175">
        <v>0.85</v>
      </c>
    </row>
    <row r="43" spans="2:6" ht="12">
      <c r="B43" s="182">
        <v>4825</v>
      </c>
      <c r="C43" s="117" t="s">
        <v>203</v>
      </c>
      <c r="D43" s="57" t="s">
        <v>118</v>
      </c>
      <c r="E43" s="113" t="s">
        <v>285</v>
      </c>
      <c r="F43" s="175">
        <v>0.888</v>
      </c>
    </row>
    <row r="44" spans="1:6" ht="12">
      <c r="A44" s="13"/>
      <c r="B44" s="180">
        <v>4825.1</v>
      </c>
      <c r="C44" s="117" t="s">
        <v>203</v>
      </c>
      <c r="D44" s="57" t="s">
        <v>118</v>
      </c>
      <c r="E44" s="113" t="s">
        <v>285</v>
      </c>
      <c r="F44" s="173">
        <v>0.889</v>
      </c>
    </row>
    <row r="45" spans="1:6" ht="12">
      <c r="A45" s="13"/>
      <c r="B45" s="181">
        <v>4825.2</v>
      </c>
      <c r="C45" s="112" t="s">
        <v>162</v>
      </c>
      <c r="D45" s="112" t="s">
        <v>163</v>
      </c>
      <c r="E45" s="113" t="s">
        <v>58</v>
      </c>
      <c r="F45" s="175">
        <v>0.914</v>
      </c>
    </row>
    <row r="46" spans="2:6" ht="12">
      <c r="B46" s="113">
        <v>4832</v>
      </c>
      <c r="C46" s="112" t="s">
        <v>159</v>
      </c>
      <c r="D46" s="59" t="s">
        <v>160</v>
      </c>
      <c r="E46" s="113" t="s">
        <v>58</v>
      </c>
      <c r="F46" s="175">
        <v>0.98</v>
      </c>
    </row>
    <row r="47" spans="1:6" ht="12">
      <c r="A47" s="13"/>
      <c r="B47" s="129">
        <v>4932</v>
      </c>
      <c r="C47" s="122" t="s">
        <v>155</v>
      </c>
      <c r="D47" s="122" t="s">
        <v>154</v>
      </c>
      <c r="E47" s="113" t="s">
        <v>58</v>
      </c>
      <c r="F47" s="175">
        <v>0.992</v>
      </c>
    </row>
    <row r="48" spans="1:6" ht="12">
      <c r="A48" s="13"/>
      <c r="B48" s="121">
        <v>5015</v>
      </c>
      <c r="C48" s="57" t="s">
        <v>226</v>
      </c>
      <c r="D48" s="57" t="s">
        <v>227</v>
      </c>
      <c r="E48" s="113" t="s">
        <v>285</v>
      </c>
      <c r="F48" s="175">
        <v>1.037</v>
      </c>
    </row>
    <row r="49" spans="2:6" ht="12">
      <c r="B49" s="113">
        <v>5016</v>
      </c>
      <c r="C49" s="54" t="s">
        <v>117</v>
      </c>
      <c r="D49" s="59" t="s">
        <v>118</v>
      </c>
      <c r="E49" s="113" t="s">
        <v>285</v>
      </c>
      <c r="F49" s="175">
        <v>0.888</v>
      </c>
    </row>
    <row r="50" spans="1:6" ht="12">
      <c r="A50" s="13"/>
      <c r="B50" s="121">
        <v>5018</v>
      </c>
      <c r="C50" s="57" t="s">
        <v>228</v>
      </c>
      <c r="D50" s="58" t="s">
        <v>118</v>
      </c>
      <c r="E50" s="113" t="s">
        <v>285</v>
      </c>
      <c r="F50" s="175">
        <v>0.888</v>
      </c>
    </row>
    <row r="51" spans="1:6" ht="12">
      <c r="A51" s="13"/>
      <c r="B51" s="113">
        <v>5055</v>
      </c>
      <c r="C51" s="112" t="s">
        <v>67</v>
      </c>
      <c r="D51" s="112" t="s">
        <v>123</v>
      </c>
      <c r="E51" s="113"/>
      <c r="F51" s="173">
        <v>1.044</v>
      </c>
    </row>
    <row r="52" spans="2:6" ht="12">
      <c r="B52" s="121">
        <v>5084</v>
      </c>
      <c r="C52" s="57" t="s">
        <v>210</v>
      </c>
      <c r="D52" s="57" t="s">
        <v>118</v>
      </c>
      <c r="E52" s="113" t="s">
        <v>285</v>
      </c>
      <c r="F52" s="175">
        <v>0.888</v>
      </c>
    </row>
    <row r="53" spans="1:6" ht="12">
      <c r="A53" s="13"/>
      <c r="B53" s="121">
        <v>5157</v>
      </c>
      <c r="C53" s="176" t="s">
        <v>68</v>
      </c>
      <c r="D53" s="174" t="s">
        <v>69</v>
      </c>
      <c r="E53" s="113"/>
      <c r="F53" s="173">
        <v>0.998</v>
      </c>
    </row>
    <row r="54" spans="1:6" ht="12">
      <c r="A54" s="13"/>
      <c r="B54" s="113">
        <v>5248</v>
      </c>
      <c r="C54" s="112" t="s">
        <v>134</v>
      </c>
      <c r="D54" s="59" t="s">
        <v>135</v>
      </c>
      <c r="E54" s="113" t="s">
        <v>285</v>
      </c>
      <c r="F54" s="175">
        <v>0.951</v>
      </c>
    </row>
    <row r="55" spans="1:6" ht="12">
      <c r="A55" s="13"/>
      <c r="B55" s="121">
        <v>5253</v>
      </c>
      <c r="C55" s="57" t="s">
        <v>127</v>
      </c>
      <c r="D55" s="58" t="s">
        <v>128</v>
      </c>
      <c r="E55" s="113" t="s">
        <v>285</v>
      </c>
      <c r="F55" s="175">
        <v>1.028</v>
      </c>
    </row>
    <row r="56" spans="1:6" ht="12">
      <c r="A56" s="13"/>
      <c r="B56" s="113">
        <v>5404</v>
      </c>
      <c r="C56" s="112" t="s">
        <v>161</v>
      </c>
      <c r="D56" s="59" t="s">
        <v>87</v>
      </c>
      <c r="E56" s="113" t="s">
        <v>58</v>
      </c>
      <c r="F56" s="175">
        <v>0.988</v>
      </c>
    </row>
    <row r="57" spans="1:6" ht="12">
      <c r="A57" s="13"/>
      <c r="B57" s="121">
        <v>5412</v>
      </c>
      <c r="C57" s="176" t="s">
        <v>70</v>
      </c>
      <c r="D57" s="176" t="s">
        <v>71</v>
      </c>
      <c r="E57" s="113"/>
      <c r="F57" s="173">
        <v>0.977</v>
      </c>
    </row>
    <row r="58" spans="1:6" ht="12">
      <c r="A58" s="13"/>
      <c r="B58" s="113">
        <v>5426</v>
      </c>
      <c r="C58" s="112" t="s">
        <v>94</v>
      </c>
      <c r="D58" s="59" t="s">
        <v>95</v>
      </c>
      <c r="E58" s="113" t="s">
        <v>89</v>
      </c>
      <c r="F58" s="175">
        <v>0.822</v>
      </c>
    </row>
    <row r="59" spans="1:6" ht="12">
      <c r="A59" s="13"/>
      <c r="B59" s="121">
        <v>5503</v>
      </c>
      <c r="C59" s="57" t="s">
        <v>131</v>
      </c>
      <c r="D59" s="57" t="s">
        <v>212</v>
      </c>
      <c r="E59" s="113" t="s">
        <v>285</v>
      </c>
      <c r="F59" s="175">
        <v>1.139</v>
      </c>
    </row>
    <row r="60" spans="1:6" ht="12">
      <c r="A60" s="13"/>
      <c r="B60" s="121">
        <v>5516</v>
      </c>
      <c r="C60" s="117" t="s">
        <v>199</v>
      </c>
      <c r="D60" s="56" t="s">
        <v>200</v>
      </c>
      <c r="E60" s="113" t="s">
        <v>285</v>
      </c>
      <c r="F60" s="175">
        <v>0.937</v>
      </c>
    </row>
    <row r="61" spans="2:6" ht="12">
      <c r="B61" s="113">
        <v>5550</v>
      </c>
      <c r="C61" s="112" t="s">
        <v>156</v>
      </c>
      <c r="D61" s="122" t="s">
        <v>154</v>
      </c>
      <c r="E61" s="113" t="s">
        <v>58</v>
      </c>
      <c r="F61" s="175">
        <v>0.99</v>
      </c>
    </row>
    <row r="62" spans="1:6" ht="12">
      <c r="A62" s="13"/>
      <c r="B62" s="121">
        <v>5785</v>
      </c>
      <c r="C62" s="57" t="s">
        <v>124</v>
      </c>
      <c r="D62" s="176" t="s">
        <v>72</v>
      </c>
      <c r="E62" s="113" t="s">
        <v>285</v>
      </c>
      <c r="F62" s="173">
        <v>1.124</v>
      </c>
    </row>
    <row r="63" spans="2:6" ht="12">
      <c r="B63" s="113">
        <v>5791</v>
      </c>
      <c r="C63" s="112" t="s">
        <v>151</v>
      </c>
      <c r="D63" s="112" t="s">
        <v>153</v>
      </c>
      <c r="E63" s="113" t="s">
        <v>58</v>
      </c>
      <c r="F63" s="173">
        <v>1.016</v>
      </c>
    </row>
    <row r="64" spans="1:6" ht="12">
      <c r="A64" s="13"/>
      <c r="B64" s="113">
        <v>5830</v>
      </c>
      <c r="C64" s="112" t="s">
        <v>73</v>
      </c>
      <c r="D64" s="112" t="s">
        <v>74</v>
      </c>
      <c r="E64" s="113" t="s">
        <v>285</v>
      </c>
      <c r="F64" s="173">
        <v>1.04</v>
      </c>
    </row>
    <row r="65" spans="2:6" ht="12">
      <c r="B65" s="184">
        <v>5833</v>
      </c>
      <c r="C65" s="57" t="s">
        <v>119</v>
      </c>
      <c r="D65" s="58" t="s">
        <v>206</v>
      </c>
      <c r="E65" s="113" t="s">
        <v>285</v>
      </c>
      <c r="F65" s="175">
        <v>1.003</v>
      </c>
    </row>
    <row r="66" spans="1:6" ht="12">
      <c r="A66" s="13"/>
      <c r="B66" s="113">
        <v>5841</v>
      </c>
      <c r="C66" s="112" t="s">
        <v>229</v>
      </c>
      <c r="D66" s="57" t="s">
        <v>153</v>
      </c>
      <c r="E66" s="113" t="s">
        <v>285</v>
      </c>
      <c r="F66" s="173">
        <v>1.014</v>
      </c>
    </row>
    <row r="67" spans="2:6" ht="12">
      <c r="B67" s="113">
        <v>5865</v>
      </c>
      <c r="C67" s="112" t="s">
        <v>133</v>
      </c>
      <c r="D67" s="112" t="s">
        <v>126</v>
      </c>
      <c r="E67" s="113" t="s">
        <v>285</v>
      </c>
      <c r="F67" s="175">
        <v>1.069</v>
      </c>
    </row>
    <row r="68" spans="2:6" ht="12">
      <c r="B68" s="121">
        <v>5870</v>
      </c>
      <c r="C68" s="117" t="s">
        <v>218</v>
      </c>
      <c r="D68" s="117" t="s">
        <v>219</v>
      </c>
      <c r="E68" s="113"/>
      <c r="F68" s="173">
        <v>1.071</v>
      </c>
    </row>
    <row r="69" spans="1:7" ht="12">
      <c r="A69" s="13"/>
      <c r="B69" s="113">
        <v>5920</v>
      </c>
      <c r="C69" s="112" t="s">
        <v>114</v>
      </c>
      <c r="D69" s="59" t="s">
        <v>115</v>
      </c>
      <c r="E69" s="113" t="s">
        <v>285</v>
      </c>
      <c r="F69" s="175">
        <v>0.844</v>
      </c>
      <c r="G69" s="6">
        <v>1.07</v>
      </c>
    </row>
    <row r="70" spans="1:6" ht="12">
      <c r="A70" s="13"/>
      <c r="B70" s="113">
        <v>5933</v>
      </c>
      <c r="C70" s="112" t="s">
        <v>152</v>
      </c>
      <c r="D70" s="112" t="s">
        <v>153</v>
      </c>
      <c r="E70" s="113" t="s">
        <v>58</v>
      </c>
      <c r="F70" s="173">
        <v>1.015</v>
      </c>
    </row>
    <row r="71" spans="2:6" ht="12">
      <c r="B71" s="121">
        <v>6066</v>
      </c>
      <c r="C71" s="57" t="s">
        <v>224</v>
      </c>
      <c r="D71" s="57" t="s">
        <v>225</v>
      </c>
      <c r="E71" s="113" t="s">
        <v>285</v>
      </c>
      <c r="F71" s="175">
        <v>0.98</v>
      </c>
    </row>
    <row r="72" spans="2:6" ht="12">
      <c r="B72" s="121">
        <v>6155</v>
      </c>
      <c r="C72" s="57" t="s">
        <v>129</v>
      </c>
      <c r="D72" s="57" t="s">
        <v>130</v>
      </c>
      <c r="E72" s="113" t="s">
        <v>285</v>
      </c>
      <c r="F72" s="173">
        <v>1.022</v>
      </c>
    </row>
    <row r="73" spans="1:6" ht="12">
      <c r="A73" s="13"/>
      <c r="B73" s="121">
        <v>6229</v>
      </c>
      <c r="C73" s="117" t="s">
        <v>216</v>
      </c>
      <c r="D73" s="56" t="s">
        <v>217</v>
      </c>
      <c r="E73" s="113" t="s">
        <v>285</v>
      </c>
      <c r="F73" s="175">
        <v>0.936</v>
      </c>
    </row>
    <row r="74" spans="2:6" ht="12">
      <c r="B74" s="113">
        <v>6287</v>
      </c>
      <c r="C74" s="54" t="s">
        <v>236</v>
      </c>
      <c r="D74" s="59" t="s">
        <v>237</v>
      </c>
      <c r="E74" s="113" t="s">
        <v>285</v>
      </c>
      <c r="F74" s="175">
        <v>0.951</v>
      </c>
    </row>
    <row r="75" spans="2:6" ht="12">
      <c r="B75" s="121">
        <v>6288</v>
      </c>
      <c r="C75" s="57" t="s">
        <v>204</v>
      </c>
      <c r="D75" s="57" t="s">
        <v>205</v>
      </c>
      <c r="E75" s="113" t="s">
        <v>285</v>
      </c>
      <c r="F75" s="175">
        <v>1.159</v>
      </c>
    </row>
    <row r="76" spans="1:6" ht="12">
      <c r="A76" s="13"/>
      <c r="B76" s="121">
        <v>6308</v>
      </c>
      <c r="C76" s="57" t="s">
        <v>201</v>
      </c>
      <c r="D76" s="57" t="s">
        <v>202</v>
      </c>
      <c r="E76" s="113" t="s">
        <v>285</v>
      </c>
      <c r="F76" s="173">
        <v>1.283</v>
      </c>
    </row>
    <row r="77" spans="2:6" ht="12">
      <c r="B77" s="121">
        <v>6311</v>
      </c>
      <c r="C77" s="57" t="s">
        <v>222</v>
      </c>
      <c r="D77" s="57" t="s">
        <v>223</v>
      </c>
      <c r="E77" s="113" t="s">
        <v>285</v>
      </c>
      <c r="F77" s="175">
        <v>0.944</v>
      </c>
    </row>
    <row r="78" spans="2:6" ht="12">
      <c r="B78" s="121">
        <v>6318</v>
      </c>
      <c r="C78" s="176" t="s">
        <v>75</v>
      </c>
      <c r="D78" s="176" t="s">
        <v>76</v>
      </c>
      <c r="E78" s="113"/>
      <c r="F78" s="173">
        <v>1.027</v>
      </c>
    </row>
    <row r="79" spans="2:6" ht="12">
      <c r="B79" s="121">
        <v>6377</v>
      </c>
      <c r="C79" s="176" t="s">
        <v>77</v>
      </c>
      <c r="D79" s="176" t="s">
        <v>78</v>
      </c>
      <c r="E79" s="113"/>
      <c r="F79" s="173">
        <v>1.024</v>
      </c>
    </row>
    <row r="80" spans="2:6" ht="12">
      <c r="B80" s="121">
        <v>6379</v>
      </c>
      <c r="C80" s="57" t="s">
        <v>79</v>
      </c>
      <c r="D80" s="57" t="s">
        <v>80</v>
      </c>
      <c r="E80" s="113" t="s">
        <v>285</v>
      </c>
      <c r="F80" s="175">
        <v>1.046</v>
      </c>
    </row>
    <row r="81" spans="2:6" ht="12">
      <c r="B81" s="121">
        <v>6423</v>
      </c>
      <c r="C81" s="57" t="s">
        <v>232</v>
      </c>
      <c r="D81" s="57" t="s">
        <v>233</v>
      </c>
      <c r="E81" s="113" t="s">
        <v>285</v>
      </c>
      <c r="F81" s="175">
        <v>0.844</v>
      </c>
    </row>
    <row r="82" spans="2:6" ht="12">
      <c r="B82" s="121">
        <v>6482</v>
      </c>
      <c r="C82" s="117" t="s">
        <v>81</v>
      </c>
      <c r="D82" s="117" t="s">
        <v>82</v>
      </c>
      <c r="E82" s="113"/>
      <c r="F82" s="173">
        <v>0.935</v>
      </c>
    </row>
    <row r="83" spans="2:6" ht="12">
      <c r="B83" s="118">
        <v>6496</v>
      </c>
      <c r="C83" s="112" t="s">
        <v>88</v>
      </c>
      <c r="D83" s="59" t="s">
        <v>111</v>
      </c>
      <c r="E83" s="113" t="s">
        <v>89</v>
      </c>
      <c r="F83" s="175">
        <v>0.817</v>
      </c>
    </row>
    <row r="84" spans="1:6" ht="12">
      <c r="A84" s="13"/>
      <c r="B84" s="118">
        <v>6499</v>
      </c>
      <c r="C84" s="112" t="s">
        <v>90</v>
      </c>
      <c r="D84" s="59" t="s">
        <v>91</v>
      </c>
      <c r="E84" s="113" t="s">
        <v>89</v>
      </c>
      <c r="F84" s="175">
        <v>0.885</v>
      </c>
    </row>
    <row r="85" spans="1:6" ht="12">
      <c r="A85" s="13"/>
      <c r="B85" s="184">
        <v>6501</v>
      </c>
      <c r="C85" s="52" t="s">
        <v>207</v>
      </c>
      <c r="D85" s="58" t="s">
        <v>208</v>
      </c>
      <c r="E85" s="113" t="s">
        <v>285</v>
      </c>
      <c r="F85" s="175">
        <v>0.971</v>
      </c>
    </row>
    <row r="86" spans="2:6" ht="12">
      <c r="B86" s="121">
        <v>6536</v>
      </c>
      <c r="C86" s="117" t="s">
        <v>239</v>
      </c>
      <c r="D86" s="117" t="s">
        <v>240</v>
      </c>
      <c r="E86" s="113" t="s">
        <v>285</v>
      </c>
      <c r="F86" s="175">
        <v>0.98</v>
      </c>
    </row>
    <row r="87" spans="2:6" ht="12">
      <c r="B87" s="113">
        <v>7717</v>
      </c>
      <c r="C87" s="119" t="s">
        <v>241</v>
      </c>
      <c r="D87" s="59" t="s">
        <v>242</v>
      </c>
      <c r="E87" s="113" t="s">
        <v>285</v>
      </c>
      <c r="F87" s="175">
        <v>0.867</v>
      </c>
    </row>
    <row r="88" spans="2:3" ht="12">
      <c r="B88" s="13"/>
      <c r="C88" s="120"/>
    </row>
    <row r="89" ht="12">
      <c r="B89" s="13"/>
    </row>
    <row r="90" ht="12">
      <c r="B90" s="13"/>
    </row>
    <row r="91" ht="12">
      <c r="B91" s="13"/>
    </row>
    <row r="92" ht="12">
      <c r="B92" s="13"/>
    </row>
    <row r="93" ht="12">
      <c r="B93" s="13"/>
    </row>
    <row r="94" ht="12">
      <c r="B94" s="13"/>
    </row>
    <row r="95" ht="12">
      <c r="B95" s="13"/>
    </row>
    <row r="96" ht="12">
      <c r="B96" s="13"/>
    </row>
    <row r="97" ht="12">
      <c r="B97" s="13"/>
    </row>
    <row r="98" ht="12">
      <c r="B98" s="13"/>
    </row>
    <row r="99" ht="12">
      <c r="B99" s="13"/>
    </row>
    <row r="100" ht="12">
      <c r="B100" s="13"/>
    </row>
    <row r="101" ht="12">
      <c r="B101" s="13"/>
    </row>
  </sheetData>
  <sheetProtection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N16" sqref="N16"/>
    </sheetView>
  </sheetViews>
  <sheetFormatPr defaultColWidth="9.140625" defaultRowHeight="12"/>
  <cols>
    <col min="1" max="1" width="6.8515625" style="5" customWidth="1"/>
    <col min="2" max="2" width="6.57421875" style="6" customWidth="1"/>
    <col min="3" max="3" width="21.140625" style="38" customWidth="1"/>
    <col min="4" max="4" width="21.140625" style="5" customWidth="1"/>
    <col min="5" max="7" width="6.421875" style="13" customWidth="1"/>
    <col min="8" max="8" width="7.7109375" style="160" customWidth="1"/>
    <col min="9" max="9" width="7.28125" style="161" customWidth="1"/>
    <col min="10" max="10" width="7.28125" style="6" customWidth="1"/>
    <col min="11" max="11" width="9.140625" style="5" customWidth="1"/>
    <col min="12" max="12" width="11.57421875" style="5" customWidth="1"/>
    <col min="13" max="13" width="13.7109375" style="5" customWidth="1"/>
    <col min="14" max="14" width="13.8515625" style="5" customWidth="1"/>
    <col min="15" max="15" width="11.7109375" style="5" customWidth="1"/>
    <col min="16" max="16384" width="9.140625" style="5" customWidth="1"/>
  </cols>
  <sheetData>
    <row r="1" spans="2:10" s="39" customFormat="1" ht="12">
      <c r="B1" s="38"/>
      <c r="D1" s="13"/>
      <c r="E1" s="13"/>
      <c r="F1" s="13"/>
      <c r="G1" s="13"/>
      <c r="H1" s="160"/>
      <c r="I1" s="160"/>
      <c r="J1" s="13"/>
    </row>
    <row r="2" ht="12">
      <c r="C2" s="39"/>
    </row>
    <row r="3" spans="1:8" ht="12">
      <c r="A3" s="39"/>
      <c r="B3" s="51"/>
      <c r="C3" s="39" t="s">
        <v>46</v>
      </c>
      <c r="D3" s="79"/>
      <c r="E3" s="44"/>
      <c r="F3" s="44"/>
      <c r="G3" s="44"/>
      <c r="H3" s="162"/>
    </row>
    <row r="4" spans="1:8" ht="12">
      <c r="A4" s="39"/>
      <c r="B4" s="163"/>
      <c r="C4" s="51" t="s">
        <v>47</v>
      </c>
      <c r="D4" s="79"/>
      <c r="E4" s="44"/>
      <c r="F4" s="44"/>
      <c r="G4" s="44"/>
      <c r="H4" s="162"/>
    </row>
    <row r="5" spans="1:8" ht="12">
      <c r="A5" s="39"/>
      <c r="B5" s="164"/>
      <c r="C5" s="39" t="s">
        <v>48</v>
      </c>
      <c r="D5" s="79"/>
      <c r="E5" s="44"/>
      <c r="F5" s="44"/>
      <c r="G5" s="44"/>
      <c r="H5" s="162"/>
    </row>
    <row r="6" spans="1:8" ht="12">
      <c r="A6" s="39"/>
      <c r="B6" s="51"/>
      <c r="C6" s="39"/>
      <c r="D6" s="39"/>
      <c r="E6" s="44"/>
      <c r="F6" s="44"/>
      <c r="G6" s="44"/>
      <c r="H6" s="162"/>
    </row>
    <row r="7" spans="3:10" ht="12">
      <c r="C7" s="5"/>
      <c r="I7" s="163"/>
      <c r="J7" s="127" t="s">
        <v>49</v>
      </c>
    </row>
    <row r="8" spans="2:9" ht="12">
      <c r="B8" s="109"/>
      <c r="C8" s="110"/>
      <c r="D8" s="32"/>
      <c r="E8" s="47"/>
      <c r="F8" s="47"/>
      <c r="G8" s="47"/>
      <c r="H8" s="165"/>
      <c r="I8" s="166" t="s">
        <v>50</v>
      </c>
    </row>
    <row r="9" spans="2:9" ht="12">
      <c r="B9" s="111"/>
      <c r="C9" s="112"/>
      <c r="D9" s="16"/>
      <c r="E9" s="48"/>
      <c r="F9" s="167">
        <v>2008</v>
      </c>
      <c r="G9" s="167">
        <v>2009</v>
      </c>
      <c r="H9" s="167">
        <v>2010</v>
      </c>
      <c r="I9" s="168">
        <v>2011</v>
      </c>
    </row>
    <row r="10" spans="2:8" ht="12">
      <c r="B10" s="169" t="s">
        <v>51</v>
      </c>
      <c r="C10" s="170" t="s">
        <v>113</v>
      </c>
      <c r="D10" s="169" t="s">
        <v>52</v>
      </c>
      <c r="E10" s="171" t="s">
        <v>175</v>
      </c>
      <c r="H10" s="160" t="s">
        <v>53</v>
      </c>
    </row>
    <row r="11" spans="1:9" ht="12">
      <c r="A11" s="39"/>
      <c r="B11" s="113">
        <v>68</v>
      </c>
      <c r="C11" s="112" t="s">
        <v>54</v>
      </c>
      <c r="D11" s="112" t="s">
        <v>55</v>
      </c>
      <c r="E11" s="113" t="s">
        <v>285</v>
      </c>
      <c r="F11" s="113"/>
      <c r="G11" s="113"/>
      <c r="H11" s="172">
        <v>1.034</v>
      </c>
      <c r="I11" s="173">
        <v>1.035</v>
      </c>
    </row>
    <row r="12" spans="1:9" ht="12">
      <c r="A12" s="39"/>
      <c r="B12" s="121">
        <v>1190</v>
      </c>
      <c r="C12" s="174" t="s">
        <v>56</v>
      </c>
      <c r="D12" s="174" t="s">
        <v>57</v>
      </c>
      <c r="E12" s="113"/>
      <c r="F12" s="113"/>
      <c r="G12" s="113"/>
      <c r="H12" s="172">
        <v>0.876</v>
      </c>
      <c r="I12" s="173">
        <v>0.876</v>
      </c>
    </row>
    <row r="13" spans="2:9" ht="12">
      <c r="B13" s="121">
        <v>2477</v>
      </c>
      <c r="C13" s="117" t="s">
        <v>197</v>
      </c>
      <c r="D13" s="117" t="s">
        <v>198</v>
      </c>
      <c r="E13" s="113" t="s">
        <v>285</v>
      </c>
      <c r="F13" s="113">
        <v>1.197</v>
      </c>
      <c r="G13" s="113">
        <v>1.197</v>
      </c>
      <c r="H13" s="172">
        <v>1.186</v>
      </c>
      <c r="I13" s="173">
        <v>1.186</v>
      </c>
    </row>
    <row r="14" spans="1:9" ht="12">
      <c r="A14" s="39"/>
      <c r="B14" s="121">
        <v>2500</v>
      </c>
      <c r="C14" s="57" t="s">
        <v>136</v>
      </c>
      <c r="D14" s="57" t="s">
        <v>215</v>
      </c>
      <c r="E14" s="113" t="s">
        <v>285</v>
      </c>
      <c r="F14" s="113"/>
      <c r="G14" s="113"/>
      <c r="H14" s="172">
        <v>0.956</v>
      </c>
      <c r="I14" s="173">
        <v>0.956</v>
      </c>
    </row>
    <row r="15" spans="2:9" ht="12">
      <c r="B15" s="113">
        <v>3173</v>
      </c>
      <c r="C15" s="119" t="s">
        <v>164</v>
      </c>
      <c r="D15" s="112" t="s">
        <v>153</v>
      </c>
      <c r="E15" s="113" t="s">
        <v>58</v>
      </c>
      <c r="F15" s="113"/>
      <c r="G15" s="113"/>
      <c r="H15" s="172">
        <v>1.017</v>
      </c>
      <c r="I15" s="175">
        <v>1.017</v>
      </c>
    </row>
    <row r="16" spans="2:9" ht="12">
      <c r="B16" s="121">
        <v>3525</v>
      </c>
      <c r="C16" s="176" t="s">
        <v>59</v>
      </c>
      <c r="D16" s="177" t="s">
        <v>60</v>
      </c>
      <c r="E16" s="113"/>
      <c r="F16" s="113"/>
      <c r="G16" s="113"/>
      <c r="H16" s="172">
        <v>1.037</v>
      </c>
      <c r="I16" s="173">
        <v>1.039</v>
      </c>
    </row>
    <row r="17" spans="2:9" ht="12">
      <c r="B17" s="121">
        <v>3765</v>
      </c>
      <c r="C17" s="117" t="s">
        <v>61</v>
      </c>
      <c r="D17" s="57" t="s">
        <v>62</v>
      </c>
      <c r="E17" s="113"/>
      <c r="F17" s="113"/>
      <c r="G17" s="113"/>
      <c r="H17" s="172">
        <v>1.25</v>
      </c>
      <c r="I17" s="173">
        <v>1.25</v>
      </c>
    </row>
    <row r="18" spans="1:9" ht="12">
      <c r="A18" s="39"/>
      <c r="B18" s="121">
        <v>4004</v>
      </c>
      <c r="C18" s="57" t="s">
        <v>125</v>
      </c>
      <c r="D18" s="57" t="s">
        <v>126</v>
      </c>
      <c r="E18" s="113" t="s">
        <v>285</v>
      </c>
      <c r="F18" s="113">
        <v>1.071</v>
      </c>
      <c r="G18" s="118"/>
      <c r="H18" s="172">
        <v>1.069</v>
      </c>
      <c r="I18" s="173">
        <v>1.067</v>
      </c>
    </row>
    <row r="19" spans="1:9" ht="12">
      <c r="A19" s="39"/>
      <c r="B19" s="121">
        <v>4506</v>
      </c>
      <c r="C19" s="117" t="s">
        <v>63</v>
      </c>
      <c r="D19" s="178" t="s">
        <v>64</v>
      </c>
      <c r="E19" s="113"/>
      <c r="F19" s="113"/>
      <c r="G19" s="118"/>
      <c r="H19" s="172">
        <v>1.152</v>
      </c>
      <c r="I19" s="173">
        <v>1.153</v>
      </c>
    </row>
    <row r="20" spans="1:9" ht="12">
      <c r="A20" s="39"/>
      <c r="B20" s="113">
        <v>4774</v>
      </c>
      <c r="C20" s="112" t="s">
        <v>65</v>
      </c>
      <c r="D20" s="112" t="s">
        <v>66</v>
      </c>
      <c r="E20" s="113" t="s">
        <v>58</v>
      </c>
      <c r="F20" s="113"/>
      <c r="G20" s="113"/>
      <c r="H20" s="179">
        <v>1.021</v>
      </c>
      <c r="I20" s="173">
        <v>1.012</v>
      </c>
    </row>
    <row r="21" spans="1:9" ht="12">
      <c r="A21" s="39"/>
      <c r="B21" s="121">
        <v>4825.1</v>
      </c>
      <c r="C21" s="117" t="s">
        <v>203</v>
      </c>
      <c r="D21" s="57" t="s">
        <v>118</v>
      </c>
      <c r="E21" s="113" t="s">
        <v>285</v>
      </c>
      <c r="F21" s="113"/>
      <c r="G21" s="113"/>
      <c r="H21" s="172">
        <v>0.888</v>
      </c>
      <c r="I21" s="173">
        <v>0.889</v>
      </c>
    </row>
    <row r="22" spans="2:9" ht="12">
      <c r="B22" s="113">
        <v>4825.2</v>
      </c>
      <c r="C22" s="112" t="s">
        <v>162</v>
      </c>
      <c r="D22" s="112" t="s">
        <v>163</v>
      </c>
      <c r="E22" s="113" t="s">
        <v>58</v>
      </c>
      <c r="F22" s="113">
        <v>0.919</v>
      </c>
      <c r="G22" s="113">
        <v>0.918</v>
      </c>
      <c r="H22" s="172">
        <v>0.914</v>
      </c>
      <c r="I22" s="175">
        <v>0.914</v>
      </c>
    </row>
    <row r="23" spans="1:9" ht="12">
      <c r="A23" s="39"/>
      <c r="B23" s="129">
        <v>4932</v>
      </c>
      <c r="C23" s="122" t="s">
        <v>155</v>
      </c>
      <c r="D23" s="122" t="s">
        <v>154</v>
      </c>
      <c r="E23" s="113" t="s">
        <v>58</v>
      </c>
      <c r="F23" s="113"/>
      <c r="G23" s="113">
        <v>0.992</v>
      </c>
      <c r="H23" s="172">
        <v>0.992</v>
      </c>
      <c r="I23" s="175">
        <v>0.992</v>
      </c>
    </row>
    <row r="24" spans="2:9" ht="12">
      <c r="B24" s="113">
        <v>5055</v>
      </c>
      <c r="C24" s="112" t="s">
        <v>67</v>
      </c>
      <c r="D24" s="112" t="s">
        <v>123</v>
      </c>
      <c r="E24" s="113"/>
      <c r="F24" s="113">
        <v>1.038</v>
      </c>
      <c r="G24" s="113">
        <v>1.039</v>
      </c>
      <c r="H24" s="172">
        <v>1.039</v>
      </c>
      <c r="I24" s="173">
        <v>1.044</v>
      </c>
    </row>
    <row r="25" spans="2:9" ht="12">
      <c r="B25" s="121">
        <v>5157</v>
      </c>
      <c r="C25" s="176" t="s">
        <v>68</v>
      </c>
      <c r="D25" s="174" t="s">
        <v>69</v>
      </c>
      <c r="E25" s="113"/>
      <c r="F25" s="113"/>
      <c r="G25" s="113"/>
      <c r="H25" s="172">
        <v>1.001</v>
      </c>
      <c r="I25" s="173">
        <v>0.998</v>
      </c>
    </row>
    <row r="26" spans="2:9" ht="12">
      <c r="B26" s="121">
        <v>5412</v>
      </c>
      <c r="C26" s="176" t="s">
        <v>70</v>
      </c>
      <c r="D26" s="176" t="s">
        <v>71</v>
      </c>
      <c r="E26" s="113"/>
      <c r="F26" s="113"/>
      <c r="G26" s="113"/>
      <c r="H26" s="172">
        <v>0.977</v>
      </c>
      <c r="I26" s="173">
        <v>0.977</v>
      </c>
    </row>
    <row r="27" spans="1:9" ht="12">
      <c r="A27" s="39"/>
      <c r="B27" s="121">
        <v>5503</v>
      </c>
      <c r="C27" s="57" t="s">
        <v>131</v>
      </c>
      <c r="D27" s="57" t="s">
        <v>212</v>
      </c>
      <c r="E27" s="113" t="s">
        <v>285</v>
      </c>
      <c r="F27" s="113">
        <v>1.141</v>
      </c>
      <c r="G27" s="113">
        <v>1.143</v>
      </c>
      <c r="H27" s="172">
        <v>1.139</v>
      </c>
      <c r="I27" s="175">
        <v>1.139</v>
      </c>
    </row>
    <row r="28" spans="1:9" ht="12">
      <c r="A28" s="39"/>
      <c r="B28" s="113">
        <v>5550</v>
      </c>
      <c r="C28" s="112" t="s">
        <v>156</v>
      </c>
      <c r="D28" s="122" t="s">
        <v>154</v>
      </c>
      <c r="E28" s="113" t="s">
        <v>58</v>
      </c>
      <c r="F28" s="113"/>
      <c r="G28" s="113"/>
      <c r="H28" s="172">
        <v>0.99</v>
      </c>
      <c r="I28" s="175">
        <v>0.99</v>
      </c>
    </row>
    <row r="29" spans="2:9" ht="12">
      <c r="B29" s="121">
        <v>5785</v>
      </c>
      <c r="C29" s="57" t="s">
        <v>124</v>
      </c>
      <c r="D29" s="176" t="s">
        <v>72</v>
      </c>
      <c r="E29" s="113" t="s">
        <v>285</v>
      </c>
      <c r="F29" s="113">
        <v>1.095</v>
      </c>
      <c r="G29" s="113">
        <v>1.098</v>
      </c>
      <c r="H29" s="179">
        <v>1.098</v>
      </c>
      <c r="I29" s="173">
        <v>1.124</v>
      </c>
    </row>
    <row r="30" spans="1:9" ht="12">
      <c r="A30" s="39"/>
      <c r="B30" s="113">
        <v>5791</v>
      </c>
      <c r="C30" s="112" t="s">
        <v>151</v>
      </c>
      <c r="D30" s="112" t="s">
        <v>153</v>
      </c>
      <c r="E30" s="113" t="s">
        <v>58</v>
      </c>
      <c r="F30" s="113"/>
      <c r="G30" s="113"/>
      <c r="H30" s="172">
        <v>1.017</v>
      </c>
      <c r="I30" s="173">
        <v>1.016</v>
      </c>
    </row>
    <row r="31" spans="1:9" ht="12">
      <c r="A31" s="39"/>
      <c r="B31" s="113">
        <v>5830</v>
      </c>
      <c r="C31" s="112" t="s">
        <v>73</v>
      </c>
      <c r="D31" s="112" t="s">
        <v>74</v>
      </c>
      <c r="E31" s="113" t="s">
        <v>285</v>
      </c>
      <c r="F31" s="113"/>
      <c r="G31" s="113">
        <v>1.035</v>
      </c>
      <c r="H31" s="172">
        <v>1.037</v>
      </c>
      <c r="I31" s="173">
        <v>1.04</v>
      </c>
    </row>
    <row r="32" spans="2:9" ht="12">
      <c r="B32" s="113">
        <v>5841</v>
      </c>
      <c r="C32" s="112" t="s">
        <v>229</v>
      </c>
      <c r="D32" s="57" t="s">
        <v>153</v>
      </c>
      <c r="E32" s="113" t="s">
        <v>285</v>
      </c>
      <c r="F32" s="113">
        <v>1.017</v>
      </c>
      <c r="G32" s="113">
        <v>1.016</v>
      </c>
      <c r="H32" s="172">
        <v>1.015</v>
      </c>
      <c r="I32" s="173">
        <v>1.014</v>
      </c>
    </row>
    <row r="33" spans="2:9" ht="12">
      <c r="B33" s="113">
        <v>5865</v>
      </c>
      <c r="C33" s="112" t="s">
        <v>133</v>
      </c>
      <c r="D33" s="112" t="s">
        <v>126</v>
      </c>
      <c r="E33" s="113" t="s">
        <v>285</v>
      </c>
      <c r="F33" s="113">
        <v>1.072</v>
      </c>
      <c r="G33" s="113">
        <v>1.069</v>
      </c>
      <c r="H33" s="172">
        <v>1.069</v>
      </c>
      <c r="I33" s="175">
        <v>1.069</v>
      </c>
    </row>
    <row r="34" spans="1:9" ht="12">
      <c r="A34" s="39"/>
      <c r="B34" s="121">
        <v>5870</v>
      </c>
      <c r="C34" s="117" t="s">
        <v>218</v>
      </c>
      <c r="D34" s="117" t="s">
        <v>219</v>
      </c>
      <c r="E34" s="113"/>
      <c r="F34" s="113">
        <v>1.068</v>
      </c>
      <c r="G34" s="113">
        <v>1.067</v>
      </c>
      <c r="H34" s="172">
        <v>1.07</v>
      </c>
      <c r="I34" s="173">
        <v>1.071</v>
      </c>
    </row>
    <row r="35" spans="2:9" ht="12">
      <c r="B35" s="113">
        <v>5933</v>
      </c>
      <c r="C35" s="112" t="s">
        <v>152</v>
      </c>
      <c r="D35" s="112" t="s">
        <v>153</v>
      </c>
      <c r="E35" s="113" t="s">
        <v>58</v>
      </c>
      <c r="F35" s="113">
        <v>1.018</v>
      </c>
      <c r="G35" s="113">
        <v>1.016</v>
      </c>
      <c r="H35" s="172">
        <v>1.016</v>
      </c>
      <c r="I35" s="173">
        <v>1.015</v>
      </c>
    </row>
    <row r="36" spans="1:9" ht="12">
      <c r="A36" s="39"/>
      <c r="B36" s="121">
        <v>6155</v>
      </c>
      <c r="C36" s="57" t="s">
        <v>129</v>
      </c>
      <c r="D36" s="57" t="s">
        <v>130</v>
      </c>
      <c r="E36" s="113" t="s">
        <v>285</v>
      </c>
      <c r="F36" s="113">
        <v>1.028</v>
      </c>
      <c r="G36" s="113">
        <v>1.025</v>
      </c>
      <c r="H36" s="172">
        <v>1.025</v>
      </c>
      <c r="I36" s="173">
        <v>1.022</v>
      </c>
    </row>
    <row r="37" spans="2:9" ht="12">
      <c r="B37" s="121">
        <v>6308</v>
      </c>
      <c r="C37" s="57" t="s">
        <v>201</v>
      </c>
      <c r="D37" s="57" t="s">
        <v>202</v>
      </c>
      <c r="E37" s="113" t="s">
        <v>285</v>
      </c>
      <c r="F37" s="113">
        <v>1.287</v>
      </c>
      <c r="G37" s="113">
        <v>1.281</v>
      </c>
      <c r="H37" s="172">
        <v>1.282</v>
      </c>
      <c r="I37" s="173">
        <v>1.283</v>
      </c>
    </row>
    <row r="38" spans="2:9" ht="12">
      <c r="B38" s="121">
        <v>6318</v>
      </c>
      <c r="C38" s="176" t="s">
        <v>75</v>
      </c>
      <c r="D38" s="176" t="s">
        <v>76</v>
      </c>
      <c r="E38" s="113"/>
      <c r="F38" s="113"/>
      <c r="G38" s="113"/>
      <c r="H38" s="172">
        <v>1.029</v>
      </c>
      <c r="I38" s="173">
        <v>1.027</v>
      </c>
    </row>
    <row r="39" spans="2:9" ht="12">
      <c r="B39" s="121">
        <v>6377</v>
      </c>
      <c r="C39" s="176" t="s">
        <v>77</v>
      </c>
      <c r="D39" s="176" t="s">
        <v>78</v>
      </c>
      <c r="E39" s="113"/>
      <c r="F39" s="113"/>
      <c r="G39" s="113"/>
      <c r="H39" s="172">
        <v>1.02</v>
      </c>
      <c r="I39" s="173">
        <v>1.024</v>
      </c>
    </row>
    <row r="40" spans="2:9" ht="12">
      <c r="B40" s="121">
        <v>6379</v>
      </c>
      <c r="C40" s="57" t="s">
        <v>79</v>
      </c>
      <c r="D40" s="57" t="s">
        <v>80</v>
      </c>
      <c r="E40" s="113" t="s">
        <v>285</v>
      </c>
      <c r="F40" s="113">
        <v>1.044</v>
      </c>
      <c r="G40" s="113">
        <v>1.046</v>
      </c>
      <c r="H40" s="172">
        <v>1.046</v>
      </c>
      <c r="I40" s="175">
        <v>1.046</v>
      </c>
    </row>
    <row r="41" spans="2:9" ht="12">
      <c r="B41" s="121">
        <v>6482</v>
      </c>
      <c r="C41" s="117" t="s">
        <v>81</v>
      </c>
      <c r="D41" s="117" t="s">
        <v>82</v>
      </c>
      <c r="E41" s="113"/>
      <c r="F41" s="113"/>
      <c r="G41" s="113"/>
      <c r="H41" s="172">
        <v>0.935</v>
      </c>
      <c r="I41" s="173">
        <v>0.935</v>
      </c>
    </row>
    <row r="42" spans="1:9" ht="12">
      <c r="A42" s="39"/>
      <c r="B42" s="121">
        <v>3</v>
      </c>
      <c r="C42" s="117" t="s">
        <v>234</v>
      </c>
      <c r="D42" s="117" t="s">
        <v>235</v>
      </c>
      <c r="E42" s="113" t="s">
        <v>285</v>
      </c>
      <c r="F42" s="113"/>
      <c r="G42" s="113"/>
      <c r="H42" s="179">
        <v>0.797</v>
      </c>
      <c r="I42" s="175">
        <v>0.797</v>
      </c>
    </row>
    <row r="43" spans="2:9" ht="12">
      <c r="B43" s="121">
        <v>44</v>
      </c>
      <c r="C43" s="117" t="s">
        <v>209</v>
      </c>
      <c r="D43" s="57" t="s">
        <v>116</v>
      </c>
      <c r="E43" s="113" t="s">
        <v>285</v>
      </c>
      <c r="F43" s="113"/>
      <c r="G43" s="113"/>
      <c r="H43" s="179">
        <v>0.85</v>
      </c>
      <c r="I43" s="175">
        <v>0.85</v>
      </c>
    </row>
    <row r="44" spans="2:9" ht="12">
      <c r="B44" s="121">
        <v>241</v>
      </c>
      <c r="C44" s="52" t="s">
        <v>207</v>
      </c>
      <c r="D44" s="58" t="s">
        <v>208</v>
      </c>
      <c r="E44" s="113" t="s">
        <v>285</v>
      </c>
      <c r="F44" s="113"/>
      <c r="G44" s="113"/>
      <c r="H44" s="179">
        <v>0.971</v>
      </c>
      <c r="I44" s="175">
        <v>0.971</v>
      </c>
    </row>
    <row r="45" spans="1:9" ht="12">
      <c r="A45" s="39"/>
      <c r="B45" s="121">
        <v>2177</v>
      </c>
      <c r="C45" s="57" t="s">
        <v>213</v>
      </c>
      <c r="D45" s="58" t="s">
        <v>214</v>
      </c>
      <c r="E45" s="113" t="s">
        <v>285</v>
      </c>
      <c r="F45" s="113"/>
      <c r="G45" s="113"/>
      <c r="H45" s="179">
        <v>0.708</v>
      </c>
      <c r="I45" s="175">
        <v>0.708</v>
      </c>
    </row>
    <row r="46" spans="1:9" ht="12">
      <c r="A46" s="39"/>
      <c r="B46" s="121">
        <v>3689</v>
      </c>
      <c r="C46" s="57" t="s">
        <v>220</v>
      </c>
      <c r="D46" s="58" t="s">
        <v>221</v>
      </c>
      <c r="E46" s="113" t="s">
        <v>285</v>
      </c>
      <c r="F46" s="113"/>
      <c r="G46" s="113"/>
      <c r="H46" s="179">
        <v>0.904</v>
      </c>
      <c r="I46" s="175">
        <v>0.904</v>
      </c>
    </row>
    <row r="47" spans="1:9" ht="12">
      <c r="A47" s="39"/>
      <c r="B47" s="113">
        <v>4023</v>
      </c>
      <c r="C47" s="54" t="s">
        <v>238</v>
      </c>
      <c r="D47" s="59" t="s">
        <v>128</v>
      </c>
      <c r="E47" s="113" t="s">
        <v>285</v>
      </c>
      <c r="F47" s="113"/>
      <c r="G47" s="113"/>
      <c r="H47" s="179">
        <v>1.028</v>
      </c>
      <c r="I47" s="175">
        <v>1.028</v>
      </c>
    </row>
    <row r="48" spans="2:9" ht="12">
      <c r="B48" s="121">
        <v>4135</v>
      </c>
      <c r="C48" s="57" t="s">
        <v>122</v>
      </c>
      <c r="D48" s="58" t="s">
        <v>123</v>
      </c>
      <c r="E48" s="113" t="s">
        <v>285</v>
      </c>
      <c r="F48" s="113"/>
      <c r="G48" s="113"/>
      <c r="H48" s="179">
        <v>1.037</v>
      </c>
      <c r="I48" s="175">
        <v>1.037</v>
      </c>
    </row>
    <row r="49" spans="1:9" ht="12">
      <c r="A49" s="39"/>
      <c r="B49" s="113">
        <v>4136</v>
      </c>
      <c r="C49" s="128" t="s">
        <v>83</v>
      </c>
      <c r="D49" s="128" t="s">
        <v>84</v>
      </c>
      <c r="E49" s="113" t="s">
        <v>285</v>
      </c>
      <c r="F49" s="113"/>
      <c r="G49" s="113"/>
      <c r="H49" s="179">
        <v>0.965</v>
      </c>
      <c r="I49" s="175">
        <v>0.965</v>
      </c>
    </row>
    <row r="50" spans="2:9" ht="12">
      <c r="B50" s="121">
        <v>4677</v>
      </c>
      <c r="C50" s="112" t="s">
        <v>120</v>
      </c>
      <c r="D50" s="57" t="s">
        <v>121</v>
      </c>
      <c r="E50" s="113" t="s">
        <v>285</v>
      </c>
      <c r="F50" s="113"/>
      <c r="G50" s="113"/>
      <c r="H50" s="179">
        <v>0.95</v>
      </c>
      <c r="I50" s="175">
        <v>0.95</v>
      </c>
    </row>
    <row r="51" spans="1:9" ht="12">
      <c r="A51" s="39"/>
      <c r="B51" s="121">
        <v>4710</v>
      </c>
      <c r="C51" s="57" t="s">
        <v>211</v>
      </c>
      <c r="D51" s="57" t="s">
        <v>118</v>
      </c>
      <c r="E51" s="113" t="s">
        <v>285</v>
      </c>
      <c r="F51" s="113"/>
      <c r="G51" s="113"/>
      <c r="H51" s="179">
        <v>0.888</v>
      </c>
      <c r="I51" s="175">
        <v>0.888</v>
      </c>
    </row>
    <row r="52" spans="1:9" ht="12">
      <c r="A52" s="39"/>
      <c r="B52" s="121">
        <v>4712</v>
      </c>
      <c r="C52" s="57" t="s">
        <v>132</v>
      </c>
      <c r="D52" s="57" t="s">
        <v>118</v>
      </c>
      <c r="E52" s="113" t="s">
        <v>285</v>
      </c>
      <c r="F52" s="113"/>
      <c r="G52" s="113"/>
      <c r="H52" s="179">
        <v>0.888</v>
      </c>
      <c r="I52" s="175">
        <v>0.888</v>
      </c>
    </row>
    <row r="53" spans="2:9" ht="12">
      <c r="B53" s="121">
        <v>4794</v>
      </c>
      <c r="C53" s="57" t="s">
        <v>230</v>
      </c>
      <c r="D53" s="58" t="s">
        <v>231</v>
      </c>
      <c r="E53" s="113" t="s">
        <v>285</v>
      </c>
      <c r="F53" s="113"/>
      <c r="G53" s="113"/>
      <c r="H53" s="179">
        <v>0.85</v>
      </c>
      <c r="I53" s="175">
        <v>0.85</v>
      </c>
    </row>
    <row r="54" spans="1:9" ht="12">
      <c r="A54" s="39"/>
      <c r="B54" s="121">
        <v>4825</v>
      </c>
      <c r="C54" s="117" t="s">
        <v>203</v>
      </c>
      <c r="D54" s="57" t="s">
        <v>118</v>
      </c>
      <c r="E54" s="113" t="s">
        <v>285</v>
      </c>
      <c r="F54" s="113"/>
      <c r="G54" s="113"/>
      <c r="H54" s="179">
        <v>0.888</v>
      </c>
      <c r="I54" s="175">
        <v>0.888</v>
      </c>
    </row>
    <row r="55" spans="2:9" ht="12">
      <c r="B55" s="121">
        <v>5015</v>
      </c>
      <c r="C55" s="57" t="s">
        <v>226</v>
      </c>
      <c r="D55" s="57" t="s">
        <v>227</v>
      </c>
      <c r="E55" s="113" t="s">
        <v>285</v>
      </c>
      <c r="F55" s="113"/>
      <c r="G55" s="113"/>
      <c r="H55" s="179">
        <v>1.037</v>
      </c>
      <c r="I55" s="175">
        <v>1.037</v>
      </c>
    </row>
    <row r="56" spans="1:9" ht="12">
      <c r="A56" s="39"/>
      <c r="B56" s="113">
        <v>5016</v>
      </c>
      <c r="C56" s="54" t="s">
        <v>117</v>
      </c>
      <c r="D56" s="59" t="s">
        <v>118</v>
      </c>
      <c r="E56" s="113" t="s">
        <v>285</v>
      </c>
      <c r="F56" s="113"/>
      <c r="G56" s="113"/>
      <c r="H56" s="179">
        <v>0.888</v>
      </c>
      <c r="I56" s="175">
        <v>0.888</v>
      </c>
    </row>
    <row r="57" spans="2:9" ht="12">
      <c r="B57" s="121">
        <v>5018</v>
      </c>
      <c r="C57" s="57" t="s">
        <v>228</v>
      </c>
      <c r="D57" s="58" t="s">
        <v>118</v>
      </c>
      <c r="E57" s="113" t="s">
        <v>285</v>
      </c>
      <c r="F57" s="113"/>
      <c r="G57" s="113"/>
      <c r="H57" s="179">
        <v>0.888</v>
      </c>
      <c r="I57" s="175">
        <v>0.888</v>
      </c>
    </row>
    <row r="58" spans="2:9" ht="12">
      <c r="B58" s="121">
        <v>5084</v>
      </c>
      <c r="C58" s="57" t="s">
        <v>210</v>
      </c>
      <c r="D58" s="57" t="s">
        <v>118</v>
      </c>
      <c r="E58" s="113" t="s">
        <v>285</v>
      </c>
      <c r="F58" s="113"/>
      <c r="G58" s="113"/>
      <c r="H58" s="179">
        <v>0.888</v>
      </c>
      <c r="I58" s="175">
        <v>0.888</v>
      </c>
    </row>
    <row r="59" spans="2:9" ht="12">
      <c r="B59" s="113">
        <v>5248</v>
      </c>
      <c r="C59" s="112" t="s">
        <v>134</v>
      </c>
      <c r="D59" s="59" t="s">
        <v>135</v>
      </c>
      <c r="E59" s="113" t="s">
        <v>285</v>
      </c>
      <c r="F59" s="113"/>
      <c r="G59" s="113"/>
      <c r="H59" s="179">
        <v>0.951</v>
      </c>
      <c r="I59" s="175">
        <v>0.951</v>
      </c>
    </row>
    <row r="60" spans="1:9" ht="12">
      <c r="A60" s="39"/>
      <c r="B60" s="121">
        <v>5253</v>
      </c>
      <c r="C60" s="57" t="s">
        <v>127</v>
      </c>
      <c r="D60" s="58" t="s">
        <v>128</v>
      </c>
      <c r="E60" s="113" t="s">
        <v>285</v>
      </c>
      <c r="F60" s="113"/>
      <c r="G60" s="113"/>
      <c r="H60" s="179">
        <v>1.028</v>
      </c>
      <c r="I60" s="175">
        <v>1.028</v>
      </c>
    </row>
    <row r="61" spans="1:9" ht="12">
      <c r="A61" s="39"/>
      <c r="B61" s="121">
        <v>5516</v>
      </c>
      <c r="C61" s="117" t="s">
        <v>199</v>
      </c>
      <c r="D61" s="56" t="s">
        <v>200</v>
      </c>
      <c r="E61" s="113" t="s">
        <v>285</v>
      </c>
      <c r="F61" s="113"/>
      <c r="G61" s="113"/>
      <c r="H61" s="179">
        <v>0.937</v>
      </c>
      <c r="I61" s="175">
        <v>0.937</v>
      </c>
    </row>
    <row r="62" spans="2:9" ht="12">
      <c r="B62" s="121">
        <v>5527</v>
      </c>
      <c r="C62" s="57" t="s">
        <v>119</v>
      </c>
      <c r="D62" s="58" t="s">
        <v>206</v>
      </c>
      <c r="E62" s="113" t="s">
        <v>285</v>
      </c>
      <c r="F62" s="113"/>
      <c r="G62" s="113"/>
      <c r="H62" s="179">
        <v>1.003</v>
      </c>
      <c r="I62" s="175">
        <v>1.003</v>
      </c>
    </row>
    <row r="63" spans="2:9" ht="12">
      <c r="B63" s="113">
        <v>5920</v>
      </c>
      <c r="C63" s="112" t="s">
        <v>114</v>
      </c>
      <c r="D63" s="59" t="s">
        <v>115</v>
      </c>
      <c r="E63" s="113" t="s">
        <v>285</v>
      </c>
      <c r="F63" s="113"/>
      <c r="G63" s="113"/>
      <c r="H63" s="179">
        <v>0.844</v>
      </c>
      <c r="I63" s="175">
        <v>0.844</v>
      </c>
    </row>
    <row r="64" spans="1:9" ht="12">
      <c r="A64" s="39"/>
      <c r="B64" s="121">
        <v>6066</v>
      </c>
      <c r="C64" s="57" t="s">
        <v>224</v>
      </c>
      <c r="D64" s="57" t="s">
        <v>225</v>
      </c>
      <c r="E64" s="113" t="s">
        <v>285</v>
      </c>
      <c r="F64" s="113"/>
      <c r="G64" s="113"/>
      <c r="H64" s="179">
        <v>0.98</v>
      </c>
      <c r="I64" s="175">
        <v>0.98</v>
      </c>
    </row>
    <row r="65" spans="1:9" ht="12">
      <c r="A65" s="39"/>
      <c r="B65" s="113">
        <v>6287</v>
      </c>
      <c r="C65" s="54" t="s">
        <v>236</v>
      </c>
      <c r="D65" s="59" t="s">
        <v>237</v>
      </c>
      <c r="E65" s="113" t="s">
        <v>285</v>
      </c>
      <c r="F65" s="113"/>
      <c r="G65" s="113"/>
      <c r="H65" s="179">
        <v>0.951</v>
      </c>
      <c r="I65" s="175">
        <v>0.951</v>
      </c>
    </row>
    <row r="66" spans="2:9" ht="12">
      <c r="B66" s="121">
        <v>6288</v>
      </c>
      <c r="C66" s="57" t="s">
        <v>204</v>
      </c>
      <c r="D66" s="57" t="s">
        <v>205</v>
      </c>
      <c r="E66" s="113" t="s">
        <v>285</v>
      </c>
      <c r="F66" s="113"/>
      <c r="G66" s="113"/>
      <c r="H66" s="179">
        <v>1.159</v>
      </c>
      <c r="I66" s="175">
        <v>1.159</v>
      </c>
    </row>
    <row r="67" spans="1:9" ht="12">
      <c r="A67" s="39"/>
      <c r="B67" s="121">
        <v>6229</v>
      </c>
      <c r="C67" s="117" t="s">
        <v>216</v>
      </c>
      <c r="D67" s="56" t="s">
        <v>217</v>
      </c>
      <c r="E67" s="113" t="s">
        <v>285</v>
      </c>
      <c r="F67" s="113">
        <v>0.933</v>
      </c>
      <c r="G67" s="113">
        <v>0.936</v>
      </c>
      <c r="H67" s="179">
        <v>0.936</v>
      </c>
      <c r="I67" s="175">
        <v>0.936</v>
      </c>
    </row>
    <row r="68" spans="1:9" ht="12">
      <c r="A68" s="39"/>
      <c r="B68" s="121">
        <v>6311</v>
      </c>
      <c r="C68" s="57" t="s">
        <v>222</v>
      </c>
      <c r="D68" s="57" t="s">
        <v>223</v>
      </c>
      <c r="E68" s="113" t="s">
        <v>285</v>
      </c>
      <c r="F68" s="113"/>
      <c r="G68" s="113"/>
      <c r="H68" s="179">
        <v>0.944</v>
      </c>
      <c r="I68" s="175">
        <v>0.944</v>
      </c>
    </row>
    <row r="69" spans="1:9" ht="12">
      <c r="A69" s="39"/>
      <c r="B69" s="121">
        <v>6423</v>
      </c>
      <c r="C69" s="57" t="s">
        <v>232</v>
      </c>
      <c r="D69" s="57" t="s">
        <v>233</v>
      </c>
      <c r="E69" s="113" t="s">
        <v>285</v>
      </c>
      <c r="F69" s="113"/>
      <c r="G69" s="113"/>
      <c r="H69" s="179">
        <v>0.844</v>
      </c>
      <c r="I69" s="175">
        <v>0.844</v>
      </c>
    </row>
    <row r="70" spans="1:9" ht="12">
      <c r="A70" s="39"/>
      <c r="B70" s="113">
        <v>7717</v>
      </c>
      <c r="C70" s="119" t="s">
        <v>241</v>
      </c>
      <c r="D70" s="59" t="s">
        <v>242</v>
      </c>
      <c r="E70" s="113" t="s">
        <v>285</v>
      </c>
      <c r="F70" s="113"/>
      <c r="G70" s="113"/>
      <c r="H70" s="179">
        <v>0.867</v>
      </c>
      <c r="I70" s="175">
        <v>0.867</v>
      </c>
    </row>
    <row r="71" spans="1:9" ht="12">
      <c r="A71" s="39"/>
      <c r="B71" s="113">
        <v>3687</v>
      </c>
      <c r="C71" s="112" t="s">
        <v>85</v>
      </c>
      <c r="D71" s="59" t="s">
        <v>86</v>
      </c>
      <c r="E71" s="113" t="s">
        <v>58</v>
      </c>
      <c r="F71" s="113"/>
      <c r="G71" s="113"/>
      <c r="H71" s="179">
        <v>0.93</v>
      </c>
      <c r="I71" s="175">
        <v>0.93</v>
      </c>
    </row>
    <row r="72" spans="1:9" ht="12">
      <c r="A72" s="39"/>
      <c r="B72" s="113">
        <v>4639</v>
      </c>
      <c r="C72" s="112" t="s">
        <v>165</v>
      </c>
      <c r="D72" s="59" t="s">
        <v>121</v>
      </c>
      <c r="E72" s="113" t="s">
        <v>58</v>
      </c>
      <c r="F72" s="113"/>
      <c r="G72" s="113"/>
      <c r="H72" s="179">
        <v>0.95</v>
      </c>
      <c r="I72" s="175">
        <v>0.95</v>
      </c>
    </row>
    <row r="73" spans="1:9" ht="12">
      <c r="A73" s="39"/>
      <c r="B73" s="113">
        <v>4832</v>
      </c>
      <c r="C73" s="112" t="s">
        <v>159</v>
      </c>
      <c r="D73" s="59" t="s">
        <v>160</v>
      </c>
      <c r="E73" s="113" t="s">
        <v>58</v>
      </c>
      <c r="F73" s="113"/>
      <c r="G73" s="113"/>
      <c r="H73" s="179">
        <v>0.98</v>
      </c>
      <c r="I73" s="175">
        <v>0.98</v>
      </c>
    </row>
    <row r="74" spans="1:9" ht="12">
      <c r="A74" s="39"/>
      <c r="B74" s="113">
        <v>5020</v>
      </c>
      <c r="C74" s="112" t="s">
        <v>157</v>
      </c>
      <c r="D74" s="59" t="s">
        <v>158</v>
      </c>
      <c r="E74" s="113" t="s">
        <v>58</v>
      </c>
      <c r="F74" s="113"/>
      <c r="G74" s="113"/>
      <c r="H74" s="179">
        <v>0.988</v>
      </c>
      <c r="I74" s="175">
        <v>0.988</v>
      </c>
    </row>
    <row r="75" spans="2:9" ht="12">
      <c r="B75" s="113">
        <v>5404</v>
      </c>
      <c r="C75" s="112" t="s">
        <v>161</v>
      </c>
      <c r="D75" s="59" t="s">
        <v>87</v>
      </c>
      <c r="E75" s="113" t="s">
        <v>58</v>
      </c>
      <c r="F75" s="113"/>
      <c r="G75" s="113"/>
      <c r="H75" s="179">
        <v>0.988</v>
      </c>
      <c r="I75" s="175">
        <v>0.988</v>
      </c>
    </row>
    <row r="76" spans="2:9" ht="12">
      <c r="B76" s="113">
        <v>66</v>
      </c>
      <c r="C76" s="112" t="s">
        <v>88</v>
      </c>
      <c r="D76" s="59" t="s">
        <v>111</v>
      </c>
      <c r="E76" s="113" t="s">
        <v>89</v>
      </c>
      <c r="F76" s="113"/>
      <c r="G76" s="113"/>
      <c r="H76" s="179">
        <v>0.817</v>
      </c>
      <c r="I76" s="175">
        <v>0.817</v>
      </c>
    </row>
    <row r="77" spans="1:9" ht="12">
      <c r="A77" s="39"/>
      <c r="B77" s="113">
        <v>164</v>
      </c>
      <c r="C77" s="112" t="s">
        <v>191</v>
      </c>
      <c r="D77" s="59" t="s">
        <v>192</v>
      </c>
      <c r="E77" s="113" t="s">
        <v>89</v>
      </c>
      <c r="F77" s="113"/>
      <c r="G77" s="113"/>
      <c r="H77" s="179">
        <v>0.844</v>
      </c>
      <c r="I77" s="175">
        <v>0.844</v>
      </c>
    </row>
    <row r="78" spans="2:9" ht="12">
      <c r="B78" s="113">
        <v>167</v>
      </c>
      <c r="C78" s="112" t="s">
        <v>90</v>
      </c>
      <c r="D78" s="59" t="s">
        <v>91</v>
      </c>
      <c r="E78" s="113" t="s">
        <v>89</v>
      </c>
      <c r="F78" s="113"/>
      <c r="G78" s="113"/>
      <c r="H78" s="179">
        <v>0.885</v>
      </c>
      <c r="I78" s="175">
        <v>0.885</v>
      </c>
    </row>
    <row r="79" spans="2:9" ht="12">
      <c r="B79" s="113">
        <v>375</v>
      </c>
      <c r="C79" s="112" t="s">
        <v>92</v>
      </c>
      <c r="D79" s="59" t="s">
        <v>193</v>
      </c>
      <c r="E79" s="113" t="s">
        <v>89</v>
      </c>
      <c r="F79" s="113"/>
      <c r="G79" s="113"/>
      <c r="H79" s="179">
        <v>0.828</v>
      </c>
      <c r="I79" s="175">
        <v>0.828</v>
      </c>
    </row>
    <row r="80" spans="1:9" ht="12">
      <c r="A80" s="39"/>
      <c r="B80" s="113">
        <v>4418</v>
      </c>
      <c r="C80" s="112" t="s">
        <v>93</v>
      </c>
      <c r="D80" s="59" t="s">
        <v>112</v>
      </c>
      <c r="E80" s="113" t="s">
        <v>89</v>
      </c>
      <c r="F80" s="113"/>
      <c r="G80" s="113"/>
      <c r="H80" s="179">
        <v>0.844</v>
      </c>
      <c r="I80" s="175">
        <v>0.844</v>
      </c>
    </row>
    <row r="81" spans="2:9" ht="12">
      <c r="B81" s="113">
        <v>5426</v>
      </c>
      <c r="C81" s="112" t="s">
        <v>94</v>
      </c>
      <c r="D81" s="59" t="s">
        <v>95</v>
      </c>
      <c r="E81" s="113" t="s">
        <v>89</v>
      </c>
      <c r="F81" s="113"/>
      <c r="G81" s="113"/>
      <c r="H81" s="179">
        <v>0.822</v>
      </c>
      <c r="I81" s="175">
        <v>0.822</v>
      </c>
    </row>
    <row r="82" spans="2:9" ht="12">
      <c r="B82" s="113">
        <v>11</v>
      </c>
      <c r="C82" s="112" t="s">
        <v>96</v>
      </c>
      <c r="D82" s="112"/>
      <c r="E82" s="113" t="s">
        <v>97</v>
      </c>
      <c r="F82" s="113"/>
      <c r="G82" s="113"/>
      <c r="H82" s="179">
        <v>0.85</v>
      </c>
      <c r="I82" s="175">
        <v>0.85</v>
      </c>
    </row>
    <row r="83" spans="2:9" ht="12">
      <c r="B83" s="113">
        <v>4621</v>
      </c>
      <c r="C83" s="112" t="s">
        <v>98</v>
      </c>
      <c r="D83" s="112" t="s">
        <v>99</v>
      </c>
      <c r="E83" s="113" t="s">
        <v>97</v>
      </c>
      <c r="F83" s="113">
        <v>0.942</v>
      </c>
      <c r="G83" s="179">
        <v>0.912</v>
      </c>
      <c r="H83" s="179">
        <v>0.912</v>
      </c>
      <c r="I83" s="175">
        <v>0.912</v>
      </c>
    </row>
    <row r="84" spans="2:9" ht="12">
      <c r="B84" s="113">
        <v>4750</v>
      </c>
      <c r="C84" s="119" t="s">
        <v>194</v>
      </c>
      <c r="D84" s="59" t="s">
        <v>195</v>
      </c>
      <c r="E84" s="113" t="s">
        <v>97</v>
      </c>
      <c r="F84" s="113"/>
      <c r="G84" s="113"/>
      <c r="H84" s="179">
        <v>0.996</v>
      </c>
      <c r="I84" s="175">
        <v>0.996</v>
      </c>
    </row>
    <row r="85" spans="2:3" ht="12">
      <c r="B85" s="13"/>
      <c r="C85" s="120"/>
    </row>
    <row r="86" ht="12">
      <c r="B86" s="13"/>
    </row>
    <row r="87" ht="12">
      <c r="B87" s="13"/>
    </row>
    <row r="88" ht="12">
      <c r="B88" s="13"/>
    </row>
    <row r="89" ht="12">
      <c r="B89" s="13"/>
    </row>
    <row r="90" ht="12">
      <c r="B90" s="13"/>
    </row>
    <row r="91" ht="12">
      <c r="B91" s="13"/>
    </row>
    <row r="92" ht="12">
      <c r="B92" s="13"/>
    </row>
    <row r="93" ht="12">
      <c r="B93" s="13"/>
    </row>
    <row r="94" ht="12">
      <c r="B94" s="13"/>
    </row>
    <row r="95" ht="12">
      <c r="B95" s="13"/>
    </row>
    <row r="96" ht="12">
      <c r="B96" s="13"/>
    </row>
    <row r="97" ht="12">
      <c r="B97" s="13"/>
    </row>
    <row r="98" ht="12">
      <c r="B98" s="13"/>
    </row>
  </sheetData>
  <sheetProtection/>
  <printOptions/>
  <pageMargins left="0.75" right="0.75" top="1" bottom="1" header="0.512" footer="0.512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5"/>
  <sheetViews>
    <sheetView zoomScalePageLayoutView="0" workbookViewId="0" topLeftCell="A27">
      <selection activeCell="P52" sqref="P52"/>
    </sheetView>
  </sheetViews>
  <sheetFormatPr defaultColWidth="9.140625" defaultRowHeight="12"/>
  <cols>
    <col min="1" max="1" width="3.8515625" style="8" customWidth="1"/>
    <col min="2" max="2" width="9.00390625" style="2" customWidth="1"/>
    <col min="3" max="3" width="11.421875" style="2" customWidth="1"/>
    <col min="4" max="4" width="6.57421875" style="2" customWidth="1"/>
    <col min="5" max="5" width="21.140625" style="9" customWidth="1"/>
    <col min="6" max="6" width="21.140625" style="8" customWidth="1"/>
    <col min="7" max="8" width="7.7109375" style="11" customWidth="1"/>
    <col min="9" max="9" width="9.7109375" style="2" customWidth="1"/>
    <col min="10" max="10" width="5.7109375" style="12" customWidth="1"/>
    <col min="11" max="12" width="9.7109375" style="2" customWidth="1"/>
    <col min="13" max="13" width="5.7109375" style="11" customWidth="1"/>
    <col min="14" max="15" width="7.28125" style="2" customWidth="1"/>
    <col min="16" max="16384" width="9.140625" style="8" customWidth="1"/>
  </cols>
  <sheetData>
    <row r="1" spans="3:22" ht="12">
      <c r="C1" s="105"/>
      <c r="P1" s="2"/>
      <c r="Q1" s="2"/>
      <c r="R1" s="12"/>
      <c r="S1" s="11"/>
      <c r="T1" s="11"/>
      <c r="U1" s="2"/>
      <c r="V1" s="2"/>
    </row>
    <row r="2" spans="2:22" s="39" customFormat="1" ht="12">
      <c r="B2" s="13"/>
      <c r="C2" s="13"/>
      <c r="D2" s="38" t="s">
        <v>142</v>
      </c>
      <c r="F2" s="13"/>
      <c r="G2" s="13"/>
      <c r="H2" s="13"/>
      <c r="I2" s="38" t="s">
        <v>145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182</v>
      </c>
      <c r="U2" s="13"/>
      <c r="V2" s="13"/>
    </row>
    <row r="3" spans="2:22" s="39" customFormat="1" ht="12">
      <c r="B3" s="13"/>
      <c r="C3" s="13"/>
      <c r="D3" s="38" t="s">
        <v>243</v>
      </c>
      <c r="F3" s="13"/>
      <c r="G3" s="13"/>
      <c r="H3" s="13"/>
      <c r="I3" s="38" t="s">
        <v>146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183</v>
      </c>
      <c r="T3" s="39" t="s">
        <v>188</v>
      </c>
      <c r="U3" s="13"/>
      <c r="V3" s="13"/>
    </row>
    <row r="4" spans="2:22" s="39" customFormat="1" ht="12">
      <c r="B4" s="13"/>
      <c r="C4" s="13"/>
      <c r="D4" s="38" t="s">
        <v>143</v>
      </c>
      <c r="F4" s="13"/>
      <c r="G4" s="13"/>
      <c r="H4" s="13"/>
      <c r="I4" s="38" t="s">
        <v>147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184</v>
      </c>
      <c r="T4" s="50" t="s">
        <v>189</v>
      </c>
      <c r="U4" s="13"/>
      <c r="V4" s="13"/>
    </row>
    <row r="5" spans="2:22" s="39" customFormat="1" ht="12">
      <c r="B5" s="13"/>
      <c r="C5" s="13"/>
      <c r="D5" s="38" t="s">
        <v>144</v>
      </c>
      <c r="F5" s="13"/>
      <c r="G5" s="13"/>
      <c r="H5" s="13"/>
      <c r="I5" s="38" t="s">
        <v>148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185</v>
      </c>
      <c r="T5" s="39" t="s">
        <v>187</v>
      </c>
      <c r="U5" s="13"/>
      <c r="V5" s="13"/>
    </row>
    <row r="6" spans="2:22" s="39" customFormat="1" ht="12">
      <c r="B6" s="13"/>
      <c r="C6" s="13"/>
      <c r="D6" s="38"/>
      <c r="F6" s="13"/>
      <c r="G6" s="13"/>
      <c r="H6" s="13"/>
      <c r="I6" s="38" t="s">
        <v>149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186</v>
      </c>
      <c r="T6" s="39" t="s">
        <v>190</v>
      </c>
      <c r="U6" s="13"/>
      <c r="V6" s="13"/>
    </row>
    <row r="7" spans="2:22" s="39" customFormat="1" ht="12">
      <c r="B7" s="132"/>
      <c r="C7" s="51" t="s">
        <v>249</v>
      </c>
      <c r="D7" s="6"/>
      <c r="F7" s="13"/>
      <c r="G7" s="13"/>
      <c r="H7" s="13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06" t="s">
        <v>44</v>
      </c>
      <c r="C8" s="108"/>
      <c r="D8" s="108"/>
      <c r="E8" s="144"/>
      <c r="F8" s="13"/>
      <c r="G8" s="13"/>
      <c r="H8" s="13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6"/>
      <c r="C9" s="106" t="s">
        <v>263</v>
      </c>
      <c r="F9" s="13"/>
      <c r="G9" s="13"/>
      <c r="H9" s="13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6"/>
      <c r="C10" s="106" t="s">
        <v>264</v>
      </c>
      <c r="F10" s="13"/>
      <c r="G10" s="13"/>
      <c r="H10" s="13"/>
      <c r="I10" s="38"/>
      <c r="J10" s="13"/>
      <c r="K10" s="13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5"/>
      <c r="C11" s="126" t="s">
        <v>273</v>
      </c>
      <c r="D11" s="5"/>
      <c r="E11" s="5"/>
      <c r="F11" s="13"/>
      <c r="G11" s="13"/>
      <c r="H11" s="13"/>
      <c r="I11" s="38"/>
      <c r="J11" s="13"/>
      <c r="K11" s="13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07" t="s">
        <v>265</v>
      </c>
      <c r="C12" s="108"/>
      <c r="D12" s="2"/>
      <c r="E12" s="9"/>
      <c r="F12" s="13"/>
      <c r="G12" s="13"/>
      <c r="H12" s="13"/>
      <c r="I12" s="38"/>
      <c r="J12" s="13"/>
      <c r="K12" s="13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26" t="s">
        <v>274</v>
      </c>
      <c r="C13" s="64"/>
      <c r="D13" s="5"/>
      <c r="E13" s="5"/>
      <c r="F13" s="13"/>
      <c r="G13" s="13"/>
      <c r="H13" s="13"/>
      <c r="I13" s="38"/>
      <c r="J13" s="13"/>
      <c r="K13" s="13"/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07" t="s">
        <v>266</v>
      </c>
      <c r="C14" s="64"/>
      <c r="D14" s="5"/>
      <c r="E14" s="5"/>
      <c r="F14" s="13"/>
      <c r="G14" s="13"/>
      <c r="H14" s="13"/>
      <c r="I14" s="38"/>
      <c r="J14" s="13"/>
      <c r="K14" s="13"/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2:22" s="39" customFormat="1" ht="12">
      <c r="B15" s="155" t="s">
        <v>275</v>
      </c>
      <c r="C15" s="156"/>
      <c r="D15" s="157"/>
      <c r="E15" s="157"/>
      <c r="F15" s="13"/>
      <c r="G15" s="13"/>
      <c r="H15" s="13"/>
      <c r="I15" s="38"/>
      <c r="J15" s="13"/>
      <c r="K15" s="13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6" spans="2:22" s="39" customFormat="1" ht="12">
      <c r="B16" s="51"/>
      <c r="C16" s="11"/>
      <c r="D16" s="11"/>
      <c r="E16" s="9"/>
      <c r="F16" s="13"/>
      <c r="G16" s="13"/>
      <c r="H16" s="13"/>
      <c r="I16" s="38"/>
      <c r="J16" s="13"/>
      <c r="K16" s="13"/>
      <c r="L16" s="13"/>
      <c r="M16" s="13"/>
      <c r="N16" s="13"/>
      <c r="O16" s="13"/>
      <c r="P16" s="13"/>
      <c r="Q16" s="14"/>
      <c r="R16" s="13"/>
      <c r="S16" s="51"/>
      <c r="U16" s="13"/>
      <c r="V16" s="13"/>
    </row>
    <row r="17" spans="2:22" s="38" customFormat="1" ht="24" customHeight="1">
      <c r="B17" s="13"/>
      <c r="C17" s="13"/>
      <c r="D17" s="94" t="s">
        <v>247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3"/>
      <c r="S17" s="51"/>
      <c r="U17" s="13"/>
      <c r="V17" s="13"/>
    </row>
    <row r="18" spans="7:15" s="5" customFormat="1" ht="12">
      <c r="G18" s="13"/>
      <c r="H18" s="13"/>
      <c r="I18" s="6"/>
      <c r="J18" s="14"/>
      <c r="K18" s="6"/>
      <c r="L18" s="6"/>
      <c r="M18" s="13"/>
      <c r="N18" s="6"/>
      <c r="O18" s="6"/>
    </row>
    <row r="19" spans="2:15" s="5" customFormat="1" ht="12">
      <c r="B19" s="148" t="s">
        <v>137</v>
      </c>
      <c r="C19" s="150" t="s">
        <v>108</v>
      </c>
      <c r="D19" s="145"/>
      <c r="E19" s="145"/>
      <c r="F19" s="27"/>
      <c r="G19" s="42"/>
      <c r="H19" s="65"/>
      <c r="I19" s="22" t="s">
        <v>137</v>
      </c>
      <c r="J19" s="77"/>
      <c r="K19" s="78" t="str">
        <f>C19</f>
        <v>５月合同レース</v>
      </c>
      <c r="L19" s="42"/>
      <c r="M19" s="28"/>
      <c r="N19" s="6"/>
      <c r="O19" s="6"/>
    </row>
    <row r="20" spans="2:15" s="5" customFormat="1" ht="12">
      <c r="B20" s="146"/>
      <c r="F20" s="7"/>
      <c r="G20" s="44"/>
      <c r="H20" s="66"/>
      <c r="I20" s="6"/>
      <c r="J20" s="80"/>
      <c r="K20" s="81" t="s">
        <v>181</v>
      </c>
      <c r="L20" s="44"/>
      <c r="M20" s="29"/>
      <c r="N20" s="6"/>
      <c r="O20" s="6"/>
    </row>
    <row r="21" spans="2:15" s="5" customFormat="1" ht="12">
      <c r="B21" s="146"/>
      <c r="F21" s="7"/>
      <c r="G21" s="44"/>
      <c r="H21" s="66"/>
      <c r="I21" s="33" t="s">
        <v>138</v>
      </c>
      <c r="J21" s="83"/>
      <c r="K21" s="37" t="s">
        <v>180</v>
      </c>
      <c r="L21" s="84"/>
      <c r="M21" s="34"/>
      <c r="N21" s="6"/>
      <c r="O21" s="6"/>
    </row>
    <row r="22" spans="2:15" s="5" customFormat="1" ht="12">
      <c r="B22" s="43" t="s">
        <v>262</v>
      </c>
      <c r="C22" s="136">
        <v>0.6</v>
      </c>
      <c r="G22" s="44"/>
      <c r="H22" s="66"/>
      <c r="I22" s="6" t="s">
        <v>139</v>
      </c>
      <c r="J22" s="86"/>
      <c r="K22" s="53">
        <f>M22*2+M22/1.414*2</f>
        <v>2.048656294200849</v>
      </c>
      <c r="L22" s="81" t="s">
        <v>166</v>
      </c>
      <c r="M22" s="87">
        <f>C22</f>
        <v>0.6</v>
      </c>
      <c r="N22" s="6"/>
      <c r="O22" s="6"/>
    </row>
    <row r="23" spans="2:15" s="5" customFormat="1" ht="12">
      <c r="B23" s="85" t="s">
        <v>140</v>
      </c>
      <c r="C23" s="137" t="s">
        <v>196</v>
      </c>
      <c r="G23" s="13"/>
      <c r="H23" s="29"/>
      <c r="I23" s="33" t="s">
        <v>140</v>
      </c>
      <c r="J23" s="88"/>
      <c r="K23" s="89" t="str">
        <f>C23</f>
        <v>5m以下</v>
      </c>
      <c r="L23" s="37"/>
      <c r="M23" s="34"/>
      <c r="N23" s="6"/>
      <c r="O23" s="6"/>
    </row>
    <row r="24" spans="2:13" ht="12">
      <c r="B24" s="149" t="s">
        <v>167</v>
      </c>
      <c r="C24" s="138">
        <v>0.4375</v>
      </c>
      <c r="D24" s="147"/>
      <c r="E24" s="147"/>
      <c r="F24" s="32"/>
      <c r="G24" s="47"/>
      <c r="H24" s="30"/>
      <c r="I24" s="25" t="s">
        <v>167</v>
      </c>
      <c r="J24" s="91"/>
      <c r="K24" s="92">
        <f>C24</f>
        <v>0.4375</v>
      </c>
      <c r="L24" s="55"/>
      <c r="M24" s="30"/>
    </row>
    <row r="25" spans="2:13" ht="12">
      <c r="B25" s="15"/>
      <c r="C25" s="15"/>
      <c r="D25" s="15"/>
      <c r="E25" s="15"/>
      <c r="F25" s="151"/>
      <c r="G25" s="48"/>
      <c r="H25" s="19"/>
      <c r="I25" s="1"/>
      <c r="J25" s="36"/>
      <c r="K25" s="1" t="s">
        <v>179</v>
      </c>
      <c r="L25" s="1" t="s">
        <v>178</v>
      </c>
      <c r="M25" s="19" t="s">
        <v>170</v>
      </c>
    </row>
    <row r="26" spans="2:13" ht="12">
      <c r="B26" s="61" t="s">
        <v>168</v>
      </c>
      <c r="C26" s="61" t="s">
        <v>283</v>
      </c>
      <c r="D26" s="61" t="s">
        <v>168</v>
      </c>
      <c r="E26" s="62" t="s">
        <v>113</v>
      </c>
      <c r="F26" s="61" t="s">
        <v>169</v>
      </c>
      <c r="G26" s="63" t="s">
        <v>175</v>
      </c>
      <c r="H26" s="55" t="s">
        <v>110</v>
      </c>
      <c r="I26" s="1" t="s">
        <v>141</v>
      </c>
      <c r="J26" s="36" t="s">
        <v>150</v>
      </c>
      <c r="K26" s="1" t="s">
        <v>176</v>
      </c>
      <c r="L26" s="1" t="s">
        <v>177</v>
      </c>
      <c r="M26" s="19" t="s">
        <v>171</v>
      </c>
    </row>
    <row r="27" spans="1:13" ht="12">
      <c r="A27" s="10"/>
      <c r="B27" s="132">
        <v>2</v>
      </c>
      <c r="C27" s="158" t="s">
        <v>2</v>
      </c>
      <c r="D27" s="20">
        <f aca="true" t="shared" si="0" ref="D27:D55">B27</f>
        <v>2</v>
      </c>
      <c r="E27" s="71" t="str">
        <f>LOOKUP($D27,'台帳MRC'!$B$12:$C$102)</f>
        <v>HAYABUSA</v>
      </c>
      <c r="F27" s="71" t="str">
        <f>LOOKUP($D27,'台帳MRC'!$B$12:$D$102)</f>
        <v>Far727</v>
      </c>
      <c r="G27" s="72" t="str">
        <f>LOOKUP($D27,'台帳MRC'!$B$12:$E$102)</f>
        <v>SCR</v>
      </c>
      <c r="H27" s="73">
        <f>LOOKUP($D27,'台帳MRC'!$B$12:$F$102)</f>
        <v>0.861</v>
      </c>
      <c r="I27" s="93" t="str">
        <f aca="true" t="shared" si="1" ref="I27:I55">C27</f>
        <v>DNF</v>
      </c>
      <c r="J27" s="21" t="s">
        <v>2</v>
      </c>
      <c r="K27" s="21" t="s">
        <v>5</v>
      </c>
      <c r="L27" s="21" t="s">
        <v>2</v>
      </c>
      <c r="M27" s="49">
        <v>30</v>
      </c>
    </row>
    <row r="28" spans="2:13" ht="12">
      <c r="B28" s="159">
        <v>3</v>
      </c>
      <c r="C28" s="158" t="s">
        <v>2</v>
      </c>
      <c r="D28" s="20">
        <f t="shared" si="0"/>
        <v>3</v>
      </c>
      <c r="E28" s="71" t="str">
        <f>LOOKUP($D28,'台帳MRC'!$B$12:$C$102)</f>
        <v>Spirit</v>
      </c>
      <c r="F28" s="71" t="str">
        <f>LOOKUP($D28,'台帳MRC'!$B$12:$D$102)</f>
        <v>Nordic Folk 25</v>
      </c>
      <c r="G28" s="72" t="str">
        <f>LOOKUP($D28,'台帳MRC'!$B$12:$E$102)</f>
        <v>LMYC</v>
      </c>
      <c r="H28" s="73">
        <f>LOOKUP($D28,'台帳MRC'!$B$12:$F$102)</f>
        <v>0.797</v>
      </c>
      <c r="I28" s="93" t="str">
        <f t="shared" si="1"/>
        <v>DNF</v>
      </c>
      <c r="J28" s="21" t="s">
        <v>2</v>
      </c>
      <c r="K28" s="21" t="s">
        <v>6</v>
      </c>
      <c r="L28" s="21" t="s">
        <v>2</v>
      </c>
      <c r="M28" s="49">
        <v>30</v>
      </c>
    </row>
    <row r="29" spans="1:13" ht="12">
      <c r="A29" s="10"/>
      <c r="B29" s="132">
        <v>68</v>
      </c>
      <c r="C29" s="158">
        <v>0.45677083333333335</v>
      </c>
      <c r="D29" s="20">
        <f t="shared" si="0"/>
        <v>68</v>
      </c>
      <c r="E29" s="71" t="str">
        <f>LOOKUP($D29,'台帳MRC'!$B$12:$C$102)</f>
        <v>Sparky Racing</v>
      </c>
      <c r="F29" s="71" t="str">
        <f>LOOKUP($D29,'台帳MRC'!$B$12:$D$102)</f>
        <v>Melges24</v>
      </c>
      <c r="G29" s="72" t="str">
        <f>LOOKUP($D29,'台帳MRC'!$B$12:$E$102)</f>
        <v>LMYC</v>
      </c>
      <c r="H29" s="73">
        <f>LOOKUP($D29,'台帳MRC'!$B$12:$F$102)</f>
        <v>1.035</v>
      </c>
      <c r="I29" s="93">
        <f t="shared" si="1"/>
        <v>0.45677083333333335</v>
      </c>
      <c r="J29" s="49">
        <f aca="true" t="shared" si="2" ref="J29:J55">RANK(I29,$C$27:$C$76,1)</f>
        <v>4</v>
      </c>
      <c r="K29" s="21">
        <f aca="true" t="shared" si="3" ref="K29:K55">I29-K$24</f>
        <v>0.019270833333333348</v>
      </c>
      <c r="L29" s="21">
        <f aca="true" t="shared" si="4" ref="L29:L55">K29*H29</f>
        <v>0.019945312500000013</v>
      </c>
      <c r="M29" s="49">
        <f aca="true" t="shared" si="5" ref="M29:M55">RANK(L29,$L$27:$L$76,1)</f>
        <v>3</v>
      </c>
    </row>
    <row r="30" spans="1:13" ht="12">
      <c r="A30" s="10"/>
      <c r="B30" s="132">
        <v>2500</v>
      </c>
      <c r="C30" s="158">
        <v>0.4590856481481482</v>
      </c>
      <c r="D30" s="20">
        <f t="shared" si="0"/>
        <v>2500</v>
      </c>
      <c r="E30" s="71" t="str">
        <f>LOOKUP($D30,'台帳MRC'!$B$12:$C$102)</f>
        <v>Horizon</v>
      </c>
      <c r="F30" s="71" t="str">
        <f>LOOKUP($D30,'台帳MRC'!$B$12:$D$102)</f>
        <v>Yokoyama 30R</v>
      </c>
      <c r="G30" s="72" t="str">
        <f>LOOKUP($D30,'台帳MRC'!$B$12:$E$102)</f>
        <v>LMYC</v>
      </c>
      <c r="H30" s="73">
        <f>LOOKUP($D30,'台帳MRC'!$B$12:$F$102)</f>
        <v>0.956</v>
      </c>
      <c r="I30" s="93">
        <f t="shared" si="1"/>
        <v>0.4590856481481482</v>
      </c>
      <c r="J30" s="49">
        <f t="shared" si="2"/>
        <v>8</v>
      </c>
      <c r="K30" s="21">
        <f t="shared" si="3"/>
        <v>0.021585648148148173</v>
      </c>
      <c r="L30" s="21">
        <f t="shared" si="4"/>
        <v>0.020635879629629653</v>
      </c>
      <c r="M30" s="49">
        <f t="shared" si="5"/>
        <v>7</v>
      </c>
    </row>
    <row r="31" spans="2:13" ht="12">
      <c r="B31" s="132">
        <v>3173</v>
      </c>
      <c r="C31" s="158">
        <v>0.4610416666666666</v>
      </c>
      <c r="D31" s="20">
        <f t="shared" si="0"/>
        <v>3173</v>
      </c>
      <c r="E31" s="71" t="str">
        <f>LOOKUP($D31,'台帳MRC'!$B$12:$C$102)</f>
        <v>C'elestine</v>
      </c>
      <c r="F31" s="71" t="str">
        <f>LOOKUP($D31,'台帳MRC'!$B$12:$D$102)</f>
        <v>Seam 31</v>
      </c>
      <c r="G31" s="72" t="str">
        <f>LOOKUP($D31,'台帳MRC'!$B$12:$E$102)</f>
        <v>MCC</v>
      </c>
      <c r="H31" s="73">
        <f>LOOKUP($D31,'台帳MRC'!$B$12:$F$102)</f>
        <v>1.017</v>
      </c>
      <c r="I31" s="93">
        <f t="shared" si="1"/>
        <v>0.4610416666666666</v>
      </c>
      <c r="J31" s="49">
        <f t="shared" si="2"/>
        <v>14</v>
      </c>
      <c r="K31" s="21">
        <f t="shared" si="3"/>
        <v>0.023541666666666627</v>
      </c>
      <c r="L31" s="21">
        <f t="shared" si="4"/>
        <v>0.023941874999999956</v>
      </c>
      <c r="M31" s="49">
        <f t="shared" si="5"/>
        <v>17</v>
      </c>
    </row>
    <row r="32" spans="1:13" ht="12">
      <c r="A32" s="10"/>
      <c r="B32" s="159">
        <v>3687</v>
      </c>
      <c r="C32" s="158">
        <v>0.459525462962963</v>
      </c>
      <c r="D32" s="20">
        <f t="shared" si="0"/>
        <v>3687</v>
      </c>
      <c r="E32" s="71" t="str">
        <f>LOOKUP($D32,'台帳MRC'!$B$12:$C$102)</f>
        <v>RunnerⅡ</v>
      </c>
      <c r="F32" s="71" t="str">
        <f>LOOKUP($D32,'台帳MRC'!$B$12:$D$102)</f>
        <v>Yamaha 30SII</v>
      </c>
      <c r="G32" s="72" t="str">
        <f>LOOKUP($D32,'台帳MRC'!$B$12:$E$102)</f>
        <v>MCC</v>
      </c>
      <c r="H32" s="73">
        <f>LOOKUP($D32,'台帳MRC'!$B$12:$F$102)</f>
        <v>0.93</v>
      </c>
      <c r="I32" s="93">
        <f t="shared" si="1"/>
        <v>0.459525462962963</v>
      </c>
      <c r="J32" s="49">
        <f t="shared" si="2"/>
        <v>10</v>
      </c>
      <c r="K32" s="21">
        <f t="shared" si="3"/>
        <v>0.022025462962962983</v>
      </c>
      <c r="L32" s="21">
        <f t="shared" si="4"/>
        <v>0.020483680555555574</v>
      </c>
      <c r="M32" s="49">
        <f t="shared" si="5"/>
        <v>5</v>
      </c>
    </row>
    <row r="33" spans="1:13" ht="12">
      <c r="A33" s="10"/>
      <c r="B33" s="132">
        <v>4004</v>
      </c>
      <c r="C33" s="158">
        <v>0.45571759259259265</v>
      </c>
      <c r="D33" s="20">
        <f t="shared" si="0"/>
        <v>4004</v>
      </c>
      <c r="E33" s="71" t="str">
        <f>LOOKUP($D33,'台帳MRC'!$B$12:$C$102)</f>
        <v>Paraphrenian</v>
      </c>
      <c r="F33" s="71" t="str">
        <f>LOOKUP($D33,'台帳MRC'!$B$12:$D$102)</f>
        <v>First 40.7</v>
      </c>
      <c r="G33" s="72" t="str">
        <f>LOOKUP($D33,'台帳MRC'!$B$12:$E$102)</f>
        <v>LMYC</v>
      </c>
      <c r="H33" s="73">
        <f>LOOKUP($D33,'台帳MRC'!$B$12:$F$102)</f>
        <v>1.067</v>
      </c>
      <c r="I33" s="93">
        <f t="shared" si="1"/>
        <v>0.45571759259259265</v>
      </c>
      <c r="J33" s="49">
        <f t="shared" si="2"/>
        <v>2</v>
      </c>
      <c r="K33" s="21">
        <f t="shared" si="3"/>
        <v>0.018217592592592646</v>
      </c>
      <c r="L33" s="21">
        <f t="shared" si="4"/>
        <v>0.019438171296296353</v>
      </c>
      <c r="M33" s="49">
        <f t="shared" si="5"/>
        <v>1</v>
      </c>
    </row>
    <row r="34" spans="2:13" ht="12">
      <c r="B34" s="159">
        <v>4135</v>
      </c>
      <c r="C34" s="158">
        <v>0.4608449074074074</v>
      </c>
      <c r="D34" s="20">
        <f t="shared" si="0"/>
        <v>4135</v>
      </c>
      <c r="E34" s="71" t="str">
        <f>LOOKUP($D34,'台帳MRC'!$B$12:$C$102)</f>
        <v>Danryu 2</v>
      </c>
      <c r="F34" s="71" t="str">
        <f>LOOKUP($D34,'台帳MRC'!$B$12:$D$102)</f>
        <v>Yamaha 33S</v>
      </c>
      <c r="G34" s="72" t="str">
        <f>LOOKUP($D34,'台帳MRC'!$B$12:$E$102)</f>
        <v>LMYC</v>
      </c>
      <c r="H34" s="73">
        <f>LOOKUP($D34,'台帳MRC'!$B$12:$F$102)</f>
        <v>1.037</v>
      </c>
      <c r="I34" s="93">
        <f t="shared" si="1"/>
        <v>0.4608449074074074</v>
      </c>
      <c r="J34" s="49">
        <f t="shared" si="2"/>
        <v>13</v>
      </c>
      <c r="K34" s="21">
        <f t="shared" si="3"/>
        <v>0.02334490740740741</v>
      </c>
      <c r="L34" s="21">
        <f t="shared" si="4"/>
        <v>0.024208668981481486</v>
      </c>
      <c r="M34" s="49">
        <f t="shared" si="5"/>
        <v>19</v>
      </c>
    </row>
    <row r="35" spans="1:13" ht="12">
      <c r="A35" s="10"/>
      <c r="B35" s="159">
        <v>4677</v>
      </c>
      <c r="C35" s="158">
        <v>0.4653009259259259</v>
      </c>
      <c r="D35" s="20">
        <f t="shared" si="0"/>
        <v>4677</v>
      </c>
      <c r="E35" s="71" t="str">
        <f>LOOKUP($D35,'台帳MRC'!$B$12:$C$102)</f>
        <v>Future Wave</v>
      </c>
      <c r="F35" s="71" t="str">
        <f>LOOKUP($D35,'台帳MRC'!$B$12:$D$102)</f>
        <v>Swing 31</v>
      </c>
      <c r="G35" s="72" t="str">
        <f>LOOKUP($D35,'台帳MRC'!$B$12:$E$102)</f>
        <v>LMYC</v>
      </c>
      <c r="H35" s="73">
        <f>LOOKUP($D35,'台帳MRC'!$B$12:$F$102)</f>
        <v>0.95</v>
      </c>
      <c r="I35" s="93">
        <f t="shared" si="1"/>
        <v>0.4653009259259259</v>
      </c>
      <c r="J35" s="49">
        <f t="shared" si="2"/>
        <v>26</v>
      </c>
      <c r="K35" s="21">
        <f t="shared" si="3"/>
        <v>0.027800925925925923</v>
      </c>
      <c r="L35" s="21">
        <f t="shared" si="4"/>
        <v>0.026410879629629624</v>
      </c>
      <c r="M35" s="49">
        <f t="shared" si="5"/>
        <v>26</v>
      </c>
    </row>
    <row r="36" spans="2:13" ht="12">
      <c r="B36" s="132">
        <v>4712</v>
      </c>
      <c r="C36" s="158">
        <v>0.4651273148148148</v>
      </c>
      <c r="D36" s="20">
        <f t="shared" si="0"/>
        <v>4712</v>
      </c>
      <c r="E36" s="71" t="str">
        <f>LOOKUP($D36,'台帳MRC'!$B$12:$C$102)</f>
        <v>Akkochan</v>
      </c>
      <c r="F36" s="71" t="str">
        <f>LOOKUP($D36,'台帳MRC'!$B$12:$D$102)</f>
        <v>J24</v>
      </c>
      <c r="G36" s="72" t="str">
        <f>LOOKUP($D36,'台帳MRC'!$B$12:$E$102)</f>
        <v>LMYC</v>
      </c>
      <c r="H36" s="73">
        <f>LOOKUP($D36,'台帳MRC'!$B$12:$F$102)</f>
        <v>0.888</v>
      </c>
      <c r="I36" s="93">
        <f t="shared" si="1"/>
        <v>0.4651273148148148</v>
      </c>
      <c r="J36" s="49">
        <f t="shared" si="2"/>
        <v>25</v>
      </c>
      <c r="K36" s="21">
        <f t="shared" si="3"/>
        <v>0.027627314814814785</v>
      </c>
      <c r="L36" s="21">
        <f t="shared" si="4"/>
        <v>0.02453305555555553</v>
      </c>
      <c r="M36" s="49">
        <f t="shared" si="5"/>
        <v>20</v>
      </c>
    </row>
    <row r="37" spans="1:13" ht="12">
      <c r="A37" s="10"/>
      <c r="B37" s="132">
        <v>4774</v>
      </c>
      <c r="C37" s="158">
        <v>0.45913194444444444</v>
      </c>
      <c r="D37" s="20">
        <f t="shared" si="0"/>
        <v>4774</v>
      </c>
      <c r="E37" s="71" t="str">
        <f>LOOKUP($D37,'台帳MRC'!$B$12:$C$102)</f>
        <v>Armis 5</v>
      </c>
      <c r="F37" s="71" t="str">
        <f>LOOKUP($D37,'台帳MRC'!$B$12:$D$102)</f>
        <v>J/V9.6CR</v>
      </c>
      <c r="G37" s="72" t="str">
        <f>LOOKUP($D37,'台帳MRC'!$B$12:$E$102)</f>
        <v>MCC</v>
      </c>
      <c r="H37" s="73">
        <f>LOOKUP($D37,'台帳MRC'!$B$12:$F$102)</f>
        <v>1.012</v>
      </c>
      <c r="I37" s="93">
        <f t="shared" si="1"/>
        <v>0.45913194444444444</v>
      </c>
      <c r="J37" s="49">
        <f t="shared" si="2"/>
        <v>9</v>
      </c>
      <c r="K37" s="21">
        <f t="shared" si="3"/>
        <v>0.02163194444444444</v>
      </c>
      <c r="L37" s="21">
        <f t="shared" si="4"/>
        <v>0.021891527777777774</v>
      </c>
      <c r="M37" s="49">
        <f t="shared" si="5"/>
        <v>12</v>
      </c>
    </row>
    <row r="38" spans="1:13" ht="12">
      <c r="A38" s="10"/>
      <c r="B38" s="132">
        <v>4825</v>
      </c>
      <c r="C38" s="158">
        <v>0.4621296296296296</v>
      </c>
      <c r="D38" s="20">
        <f t="shared" si="0"/>
        <v>4825</v>
      </c>
      <c r="E38" s="71" t="str">
        <f>LOOKUP($D38,'台帳MRC'!$B$12:$C$102)</f>
        <v>Boomerang</v>
      </c>
      <c r="F38" s="71" t="str">
        <f>LOOKUP($D38,'台帳MRC'!$B$12:$D$102)</f>
        <v>J24</v>
      </c>
      <c r="G38" s="72" t="str">
        <f>LOOKUP($D38,'台帳MRC'!$B$12:$E$102)</f>
        <v>LMYC</v>
      </c>
      <c r="H38" s="73">
        <f>LOOKUP($D38,'台帳MRC'!$B$12:$F$102)</f>
        <v>0.888</v>
      </c>
      <c r="I38" s="93">
        <f t="shared" si="1"/>
        <v>0.4621296296296296</v>
      </c>
      <c r="J38" s="49">
        <f t="shared" si="2"/>
        <v>15</v>
      </c>
      <c r="K38" s="21">
        <f t="shared" si="3"/>
        <v>0.024629629629629612</v>
      </c>
      <c r="L38" s="21">
        <f t="shared" si="4"/>
        <v>0.021871111111111095</v>
      </c>
      <c r="M38" s="49">
        <f t="shared" si="5"/>
        <v>10</v>
      </c>
    </row>
    <row r="39" spans="2:13" ht="12">
      <c r="B39" s="132">
        <v>4825.2</v>
      </c>
      <c r="C39" s="158">
        <v>0.46336805555555555</v>
      </c>
      <c r="D39" s="20">
        <f t="shared" si="0"/>
        <v>4825.2</v>
      </c>
      <c r="E39" s="71" t="str">
        <f>LOOKUP($D39,'台帳MRC'!$B$12:$C$102)</f>
        <v>BeBe</v>
      </c>
      <c r="F39" s="71" t="str">
        <f>LOOKUP($D39,'台帳MRC'!$B$12:$D$102)</f>
        <v>Pioneer 9FR/PB</v>
      </c>
      <c r="G39" s="72" t="str">
        <f>LOOKUP($D39,'台帳MRC'!$B$12:$E$102)</f>
        <v>MCC</v>
      </c>
      <c r="H39" s="73">
        <f>LOOKUP($D39,'台帳MRC'!$B$12:$F$102)</f>
        <v>0.914</v>
      </c>
      <c r="I39" s="93">
        <f t="shared" si="1"/>
        <v>0.46336805555555555</v>
      </c>
      <c r="J39" s="49">
        <f t="shared" si="2"/>
        <v>19</v>
      </c>
      <c r="K39" s="21">
        <f t="shared" si="3"/>
        <v>0.025868055555555547</v>
      </c>
      <c r="L39" s="21">
        <f t="shared" si="4"/>
        <v>0.02364340277777777</v>
      </c>
      <c r="M39" s="49">
        <f t="shared" si="5"/>
        <v>16</v>
      </c>
    </row>
    <row r="40" spans="1:13" ht="12">
      <c r="A40" s="10"/>
      <c r="B40" s="132">
        <v>4932</v>
      </c>
      <c r="C40" s="158">
        <v>0.46239583333333334</v>
      </c>
      <c r="D40" s="20">
        <f t="shared" si="0"/>
        <v>4932</v>
      </c>
      <c r="E40" s="71" t="str">
        <f>LOOKUP($D40,'台帳MRC'!$B$12:$C$102)</f>
        <v>Lutris</v>
      </c>
      <c r="F40" s="71" t="str">
        <f>LOOKUP($D40,'台帳MRC'!$B$12:$D$102)</f>
        <v>Slot 31 </v>
      </c>
      <c r="G40" s="72" t="str">
        <f>LOOKUP($D40,'台帳MRC'!$B$12:$E$102)</f>
        <v>MCC</v>
      </c>
      <c r="H40" s="73">
        <f>LOOKUP($D40,'台帳MRC'!$B$12:$F$102)</f>
        <v>0.992</v>
      </c>
      <c r="I40" s="93">
        <f t="shared" si="1"/>
        <v>0.46239583333333334</v>
      </c>
      <c r="J40" s="49">
        <f t="shared" si="2"/>
        <v>16</v>
      </c>
      <c r="K40" s="21">
        <f t="shared" si="3"/>
        <v>0.02489583333333334</v>
      </c>
      <c r="L40" s="21">
        <f t="shared" si="4"/>
        <v>0.024696666666666672</v>
      </c>
      <c r="M40" s="49">
        <f t="shared" si="5"/>
        <v>22</v>
      </c>
    </row>
    <row r="41" spans="1:13" ht="12">
      <c r="A41" s="10"/>
      <c r="B41" s="159">
        <v>5016</v>
      </c>
      <c r="C41" s="158">
        <v>0.4634375</v>
      </c>
      <c r="D41" s="20">
        <f t="shared" si="0"/>
        <v>5016</v>
      </c>
      <c r="E41" s="71" t="str">
        <f>LOOKUP($D41,'台帳MRC'!$B$12:$C$102)</f>
        <v>Surfmade</v>
      </c>
      <c r="F41" s="71" t="str">
        <f>LOOKUP($D41,'台帳MRC'!$B$12:$D$102)</f>
        <v>J24</v>
      </c>
      <c r="G41" s="72" t="str">
        <f>LOOKUP($D41,'台帳MRC'!$B$12:$E$102)</f>
        <v>LMYC</v>
      </c>
      <c r="H41" s="73">
        <f>LOOKUP($D41,'台帳MRC'!$B$12:$F$102)</f>
        <v>0.888</v>
      </c>
      <c r="I41" s="93">
        <f t="shared" si="1"/>
        <v>0.4634375</v>
      </c>
      <c r="J41" s="49">
        <f t="shared" si="2"/>
        <v>20</v>
      </c>
      <c r="K41" s="21">
        <f t="shared" si="3"/>
        <v>0.025937500000000002</v>
      </c>
      <c r="L41" s="21">
        <f t="shared" si="4"/>
        <v>0.0230325</v>
      </c>
      <c r="M41" s="49">
        <f t="shared" si="5"/>
        <v>15</v>
      </c>
    </row>
    <row r="42" spans="2:13" ht="12">
      <c r="B42" s="159">
        <v>5084</v>
      </c>
      <c r="C42" s="158">
        <v>0.46072916666666663</v>
      </c>
      <c r="D42" s="20">
        <f t="shared" si="0"/>
        <v>5084</v>
      </c>
      <c r="E42" s="71" t="str">
        <f>LOOKUP($D42,'台帳MRC'!$B$12:$C$102)</f>
        <v>Fer de fonte</v>
      </c>
      <c r="F42" s="71" t="str">
        <f>LOOKUP($D42,'台帳MRC'!$B$12:$D$102)</f>
        <v>J24</v>
      </c>
      <c r="G42" s="72" t="str">
        <f>LOOKUP($D42,'台帳MRC'!$B$12:$E$102)</f>
        <v>LMYC</v>
      </c>
      <c r="H42" s="73">
        <f>LOOKUP($D42,'台帳MRC'!$B$12:$F$102)</f>
        <v>0.888</v>
      </c>
      <c r="I42" s="93">
        <f t="shared" si="1"/>
        <v>0.46072916666666663</v>
      </c>
      <c r="J42" s="49">
        <f t="shared" si="2"/>
        <v>12</v>
      </c>
      <c r="K42" s="21">
        <f t="shared" si="3"/>
        <v>0.023229166666666634</v>
      </c>
      <c r="L42" s="21">
        <f t="shared" si="4"/>
        <v>0.020627499999999972</v>
      </c>
      <c r="M42" s="49">
        <f t="shared" si="5"/>
        <v>6</v>
      </c>
    </row>
    <row r="43" spans="2:13" ht="12">
      <c r="B43" s="159">
        <v>5550</v>
      </c>
      <c r="C43" s="158">
        <v>0.45836805555555554</v>
      </c>
      <c r="D43" s="20">
        <f t="shared" si="0"/>
        <v>5550</v>
      </c>
      <c r="E43" s="71" t="str">
        <f>LOOKUP($D43,'台帳MRC'!$B$12:$C$102)</f>
        <v>Super Wave 6</v>
      </c>
      <c r="F43" s="71" t="str">
        <f>LOOKUP($D43,'台帳MRC'!$B$12:$D$102)</f>
        <v>Slot 31 </v>
      </c>
      <c r="G43" s="72" t="str">
        <f>LOOKUP($D43,'台帳MRC'!$B$12:$E$102)</f>
        <v>MCC</v>
      </c>
      <c r="H43" s="73">
        <f>LOOKUP($D43,'台帳MRC'!$B$12:$F$102)</f>
        <v>0.99</v>
      </c>
      <c r="I43" s="93">
        <f t="shared" si="1"/>
        <v>0.45836805555555554</v>
      </c>
      <c r="J43" s="49">
        <f t="shared" si="2"/>
        <v>5</v>
      </c>
      <c r="K43" s="21">
        <f t="shared" si="3"/>
        <v>0.020868055555555542</v>
      </c>
      <c r="L43" s="21">
        <f t="shared" si="4"/>
        <v>0.020659374999999987</v>
      </c>
      <c r="M43" s="49">
        <f t="shared" si="5"/>
        <v>8</v>
      </c>
    </row>
    <row r="44" spans="2:13" ht="12">
      <c r="B44" s="159">
        <v>5785</v>
      </c>
      <c r="C44" s="158">
        <v>0.4554282407407408</v>
      </c>
      <c r="D44" s="20">
        <f t="shared" si="0"/>
        <v>5785</v>
      </c>
      <c r="E44" s="71" t="str">
        <f>LOOKUP($D44,'台帳MRC'!$B$12:$C$102)</f>
        <v>Perche</v>
      </c>
      <c r="F44" s="71" t="str">
        <f>LOOKUP($D44,'台帳MRC'!$B$12:$D$102)</f>
        <v>1D 35</v>
      </c>
      <c r="G44" s="72" t="str">
        <f>LOOKUP($D44,'台帳MRC'!$B$12:$E$102)</f>
        <v>LMYC</v>
      </c>
      <c r="H44" s="73">
        <f>LOOKUP($D44,'台帳MRC'!$B$12:$F$102)</f>
        <v>1.124</v>
      </c>
      <c r="I44" s="93">
        <f t="shared" si="1"/>
        <v>0.4554282407407408</v>
      </c>
      <c r="J44" s="49">
        <f t="shared" si="2"/>
        <v>1</v>
      </c>
      <c r="K44" s="21">
        <f t="shared" si="3"/>
        <v>0.017928240740740786</v>
      </c>
      <c r="L44" s="21">
        <f t="shared" si="4"/>
        <v>0.020151342592592644</v>
      </c>
      <c r="M44" s="49">
        <f t="shared" si="5"/>
        <v>4</v>
      </c>
    </row>
    <row r="45" spans="2:13" ht="12">
      <c r="B45" s="159">
        <v>5791</v>
      </c>
      <c r="C45" s="158">
        <v>0.4587847222222223</v>
      </c>
      <c r="D45" s="20">
        <f t="shared" si="0"/>
        <v>5791</v>
      </c>
      <c r="E45" s="71" t="str">
        <f>LOOKUP($D45,'台帳MRC'!$B$12:$C$102)</f>
        <v>Hornet</v>
      </c>
      <c r="F45" s="71" t="str">
        <f>LOOKUP($D45,'台帳MRC'!$B$12:$D$102)</f>
        <v>Seam 31</v>
      </c>
      <c r="G45" s="72" t="str">
        <f>LOOKUP($D45,'台帳MRC'!$B$12:$E$102)</f>
        <v>MCC</v>
      </c>
      <c r="H45" s="73">
        <f>LOOKUP($D45,'台帳MRC'!$B$12:$F$102)</f>
        <v>1.016</v>
      </c>
      <c r="I45" s="93">
        <f t="shared" si="1"/>
        <v>0.4587847222222223</v>
      </c>
      <c r="J45" s="49">
        <f t="shared" si="2"/>
        <v>6</v>
      </c>
      <c r="K45" s="21">
        <f t="shared" si="3"/>
        <v>0.021284722222222274</v>
      </c>
      <c r="L45" s="21">
        <f t="shared" si="4"/>
        <v>0.02162527777777783</v>
      </c>
      <c r="M45" s="49">
        <f t="shared" si="5"/>
        <v>9</v>
      </c>
    </row>
    <row r="46" spans="1:13" ht="12">
      <c r="A46" s="10"/>
      <c r="B46" s="132">
        <v>5830</v>
      </c>
      <c r="C46" s="158">
        <v>0.45655092592592594</v>
      </c>
      <c r="D46" s="20">
        <f t="shared" si="0"/>
        <v>5830</v>
      </c>
      <c r="E46" s="71" t="str">
        <f>LOOKUP($D46,'台帳MRC'!$B$12:$C$102)</f>
        <v>Sea Falcon</v>
      </c>
      <c r="F46" s="71" t="str">
        <f>LOOKUP($D46,'台帳MRC'!$B$12:$D$102)</f>
        <v>Yamaha 33S（ＴＲ）     </v>
      </c>
      <c r="G46" s="72" t="str">
        <f>LOOKUP($D46,'台帳MRC'!$B$12:$E$102)</f>
        <v>LMYC</v>
      </c>
      <c r="H46" s="73">
        <f>LOOKUP($D46,'台帳MRC'!$B$12:$F$102)</f>
        <v>1.04</v>
      </c>
      <c r="I46" s="93">
        <f t="shared" si="1"/>
        <v>0.45655092592592594</v>
      </c>
      <c r="J46" s="49">
        <f t="shared" si="2"/>
        <v>3</v>
      </c>
      <c r="K46" s="21">
        <f t="shared" si="3"/>
        <v>0.019050925925925943</v>
      </c>
      <c r="L46" s="21">
        <f t="shared" si="4"/>
        <v>0.01981296296296298</v>
      </c>
      <c r="M46" s="49">
        <f t="shared" si="5"/>
        <v>2</v>
      </c>
    </row>
    <row r="47" spans="2:13" ht="12">
      <c r="B47" s="159">
        <v>5833</v>
      </c>
      <c r="C47" s="158">
        <v>0.4624074074074074</v>
      </c>
      <c r="D47" s="20">
        <f t="shared" si="0"/>
        <v>5833</v>
      </c>
      <c r="E47" s="71" t="str">
        <f>LOOKUP($D47,'台帳MRC'!$B$12:$C$102)</f>
        <v>Eldorado 2</v>
      </c>
      <c r="F47" s="71" t="str">
        <f>LOOKUP($D47,'台帳MRC'!$B$12:$D$102)</f>
        <v>Yamaha 30S new</v>
      </c>
      <c r="G47" s="72" t="str">
        <f>LOOKUP($D47,'台帳MRC'!$B$12:$E$102)</f>
        <v>LMYC</v>
      </c>
      <c r="H47" s="73">
        <f>LOOKUP($D47,'台帳MRC'!$B$12:$F$102)</f>
        <v>1.003</v>
      </c>
      <c r="I47" s="93">
        <f t="shared" si="1"/>
        <v>0.4624074074074074</v>
      </c>
      <c r="J47" s="49">
        <f t="shared" si="2"/>
        <v>17</v>
      </c>
      <c r="K47" s="21">
        <f t="shared" si="3"/>
        <v>0.024907407407407378</v>
      </c>
      <c r="L47" s="21">
        <f t="shared" si="4"/>
        <v>0.024982129629629597</v>
      </c>
      <c r="M47" s="49">
        <f t="shared" si="5"/>
        <v>23</v>
      </c>
    </row>
    <row r="48" spans="2:13" ht="12">
      <c r="B48" s="159">
        <v>5841</v>
      </c>
      <c r="C48" s="158">
        <v>0.459074074074074</v>
      </c>
      <c r="D48" s="20">
        <f t="shared" si="0"/>
        <v>5841</v>
      </c>
      <c r="E48" s="71" t="str">
        <f>LOOKUP($D48,'台帳MRC'!$B$12:$C$102)</f>
        <v>Roku 3</v>
      </c>
      <c r="F48" s="71" t="str">
        <f>LOOKUP($D48,'台帳MRC'!$B$12:$D$102)</f>
        <v>Seam 31</v>
      </c>
      <c r="G48" s="72" t="str">
        <f>LOOKUP($D48,'台帳MRC'!$B$12:$E$102)</f>
        <v>LMYC</v>
      </c>
      <c r="H48" s="73">
        <f>LOOKUP($D48,'台帳MRC'!$B$12:$F$102)</f>
        <v>1.014</v>
      </c>
      <c r="I48" s="93">
        <f t="shared" si="1"/>
        <v>0.459074074074074</v>
      </c>
      <c r="J48" s="49">
        <f t="shared" si="2"/>
        <v>7</v>
      </c>
      <c r="K48" s="21">
        <f t="shared" si="3"/>
        <v>0.021574074074074023</v>
      </c>
      <c r="L48" s="21">
        <f t="shared" si="4"/>
        <v>0.02187611111111106</v>
      </c>
      <c r="M48" s="49">
        <f t="shared" si="5"/>
        <v>11</v>
      </c>
    </row>
    <row r="49" spans="2:13" ht="12">
      <c r="B49" s="159">
        <v>5920</v>
      </c>
      <c r="C49" s="158">
        <v>0.4643402777777778</v>
      </c>
      <c r="D49" s="20">
        <f t="shared" si="0"/>
        <v>5920</v>
      </c>
      <c r="E49" s="71" t="str">
        <f>LOOKUP($D49,'台帳MRC'!$B$12:$C$102)</f>
        <v>High Tension</v>
      </c>
      <c r="F49" s="71" t="str">
        <f>LOOKUP($D49,'台帳MRC'!$B$12:$D$102)</f>
        <v>Yamaha 23Ⅲ</v>
      </c>
      <c r="G49" s="72" t="str">
        <f>LOOKUP($D49,'台帳MRC'!$B$12:$E$102)</f>
        <v>LMYC</v>
      </c>
      <c r="H49" s="73">
        <f>LOOKUP($D49,'台帳MRC'!$B$12:$F$102)</f>
        <v>0.844</v>
      </c>
      <c r="I49" s="93">
        <f t="shared" si="1"/>
        <v>0.4643402777777778</v>
      </c>
      <c r="J49" s="49">
        <f t="shared" si="2"/>
        <v>23</v>
      </c>
      <c r="K49" s="21">
        <f t="shared" si="3"/>
        <v>0.02684027777777781</v>
      </c>
      <c r="L49" s="21">
        <f t="shared" si="4"/>
        <v>0.022653194444444472</v>
      </c>
      <c r="M49" s="49">
        <f t="shared" si="5"/>
        <v>14</v>
      </c>
    </row>
    <row r="50" spans="2:13" ht="12">
      <c r="B50" s="159">
        <v>5933</v>
      </c>
      <c r="C50" s="158">
        <v>0.45965277777777774</v>
      </c>
      <c r="D50" s="20">
        <f t="shared" si="0"/>
        <v>5933</v>
      </c>
      <c r="E50" s="71" t="str">
        <f>LOOKUP($D50,'台帳MRC'!$B$12:$C$102)</f>
        <v>Dancing Beens 3</v>
      </c>
      <c r="F50" s="71" t="str">
        <f>LOOKUP($D50,'台帳MRC'!$B$12:$D$102)</f>
        <v>Seam 31</v>
      </c>
      <c r="G50" s="72" t="str">
        <f>LOOKUP($D50,'台帳MRC'!$B$12:$E$102)</f>
        <v>MCC</v>
      </c>
      <c r="H50" s="73">
        <f>LOOKUP($D50,'台帳MRC'!$B$12:$F$102)</f>
        <v>1.015</v>
      </c>
      <c r="I50" s="93">
        <f t="shared" si="1"/>
        <v>0.45965277777777774</v>
      </c>
      <c r="J50" s="49">
        <f t="shared" si="2"/>
        <v>11</v>
      </c>
      <c r="K50" s="21">
        <f t="shared" si="3"/>
        <v>0.022152777777777743</v>
      </c>
      <c r="L50" s="21">
        <f t="shared" si="4"/>
        <v>0.022485069444444408</v>
      </c>
      <c r="M50" s="49">
        <f t="shared" si="5"/>
        <v>13</v>
      </c>
    </row>
    <row r="51" spans="2:13" ht="12">
      <c r="B51" s="159">
        <v>6066</v>
      </c>
      <c r="C51" s="158">
        <v>0.46445601851851853</v>
      </c>
      <c r="D51" s="20">
        <f t="shared" si="0"/>
        <v>6066</v>
      </c>
      <c r="E51" s="71" t="str">
        <f>LOOKUP($D51,'台帳MRC'!$B$12:$C$102)</f>
        <v>Noah X</v>
      </c>
      <c r="F51" s="71" t="str">
        <f>LOOKUP($D51,'台帳MRC'!$B$12:$D$102)</f>
        <v>Bavaria 37</v>
      </c>
      <c r="G51" s="72" t="str">
        <f>LOOKUP($D51,'台帳MRC'!$B$12:$E$102)</f>
        <v>LMYC</v>
      </c>
      <c r="H51" s="73">
        <f>LOOKUP($D51,'台帳MRC'!$B$12:$F$102)</f>
        <v>0.98</v>
      </c>
      <c r="I51" s="93">
        <f t="shared" si="1"/>
        <v>0.46445601851851853</v>
      </c>
      <c r="J51" s="49">
        <f t="shared" si="2"/>
        <v>24</v>
      </c>
      <c r="K51" s="21">
        <f t="shared" si="3"/>
        <v>0.026956018518518532</v>
      </c>
      <c r="L51" s="21">
        <f t="shared" si="4"/>
        <v>0.02641689814814816</v>
      </c>
      <c r="M51" s="49">
        <f t="shared" si="5"/>
        <v>27</v>
      </c>
    </row>
    <row r="52" spans="2:13" ht="12">
      <c r="B52" s="159">
        <v>6311</v>
      </c>
      <c r="C52" s="158">
        <v>0.4630787037037037</v>
      </c>
      <c r="D52" s="20">
        <f t="shared" si="0"/>
        <v>6311</v>
      </c>
      <c r="E52" s="71" t="str">
        <f>LOOKUP($D52,'台帳MRC'!$B$12:$C$102)</f>
        <v>Mer Bleue Ⅴ</v>
      </c>
      <c r="F52" s="71" t="str">
        <f>LOOKUP($D52,'台帳MRC'!$B$12:$D$102)</f>
        <v>Finngulf 33</v>
      </c>
      <c r="G52" s="72" t="str">
        <f>LOOKUP($D52,'台帳MRC'!$B$12:$E$102)</f>
        <v>LMYC</v>
      </c>
      <c r="H52" s="73">
        <f>LOOKUP($D52,'台帳MRC'!$B$12:$F$102)</f>
        <v>0.944</v>
      </c>
      <c r="I52" s="93">
        <f t="shared" si="1"/>
        <v>0.4630787037037037</v>
      </c>
      <c r="J52" s="49">
        <f t="shared" si="2"/>
        <v>18</v>
      </c>
      <c r="K52" s="21">
        <f t="shared" si="3"/>
        <v>0.025578703703703687</v>
      </c>
      <c r="L52" s="21">
        <f t="shared" si="4"/>
        <v>0.02414629629629628</v>
      </c>
      <c r="M52" s="49">
        <f t="shared" si="5"/>
        <v>18</v>
      </c>
    </row>
    <row r="53" spans="2:13" ht="12">
      <c r="B53" s="159">
        <v>6499</v>
      </c>
      <c r="C53" s="158">
        <v>0.46532407407407406</v>
      </c>
      <c r="D53" s="20">
        <f t="shared" si="0"/>
        <v>6499</v>
      </c>
      <c r="E53" s="71" t="str">
        <f>LOOKUP($D53,'台帳MRC'!$B$12:$C$102)</f>
        <v>Viking</v>
      </c>
      <c r="F53" s="71" t="str">
        <f>LOOKUP($D53,'台帳MRC'!$B$12:$D$102)</f>
        <v>X79</v>
      </c>
      <c r="G53" s="72" t="str">
        <f>LOOKUP($D53,'台帳MRC'!$B$12:$E$102)</f>
        <v>SCR</v>
      </c>
      <c r="H53" s="73">
        <f>LOOKUP($D53,'台帳MRC'!$B$12:$F$102)</f>
        <v>0.885</v>
      </c>
      <c r="I53" s="93">
        <f t="shared" si="1"/>
        <v>0.46532407407407406</v>
      </c>
      <c r="J53" s="49">
        <f t="shared" si="2"/>
        <v>27</v>
      </c>
      <c r="K53" s="21">
        <f t="shared" si="3"/>
        <v>0.027824074074074057</v>
      </c>
      <c r="L53" s="21">
        <f t="shared" si="4"/>
        <v>0.02462430555555554</v>
      </c>
      <c r="M53" s="49">
        <f t="shared" si="5"/>
        <v>21</v>
      </c>
    </row>
    <row r="54" spans="2:13" ht="12">
      <c r="B54" s="159">
        <v>6501</v>
      </c>
      <c r="C54" s="158">
        <v>0.46424768518518517</v>
      </c>
      <c r="D54" s="20">
        <f t="shared" si="0"/>
        <v>6501</v>
      </c>
      <c r="E54" s="71" t="str">
        <f>LOOKUP($D54,'台帳MRC'!$B$12:$C$102)</f>
        <v>Eleve</v>
      </c>
      <c r="F54" s="71" t="str">
        <f>LOOKUP($D54,'台帳MRC'!$B$12:$D$102)</f>
        <v>First 31.7</v>
      </c>
      <c r="G54" s="72" t="str">
        <f>LOOKUP($D54,'台帳MRC'!$B$12:$E$102)</f>
        <v>LMYC</v>
      </c>
      <c r="H54" s="73">
        <f>LOOKUP($D54,'台帳MRC'!$B$12:$F$102)</f>
        <v>0.971</v>
      </c>
      <c r="I54" s="93">
        <f t="shared" si="1"/>
        <v>0.46424768518518517</v>
      </c>
      <c r="J54" s="49">
        <f t="shared" si="2"/>
        <v>22</v>
      </c>
      <c r="K54" s="21">
        <f t="shared" si="3"/>
        <v>0.026747685185185166</v>
      </c>
      <c r="L54" s="21">
        <f t="shared" si="4"/>
        <v>0.025972002314814797</v>
      </c>
      <c r="M54" s="49">
        <f t="shared" si="5"/>
        <v>25</v>
      </c>
    </row>
    <row r="55" spans="2:13" ht="12">
      <c r="B55" s="159">
        <v>6536</v>
      </c>
      <c r="C55" s="158">
        <v>0.46379629629629626</v>
      </c>
      <c r="D55" s="20">
        <f t="shared" si="0"/>
        <v>6536</v>
      </c>
      <c r="E55" s="71" t="str">
        <f>LOOKUP($D55,'台帳MRC'!$B$12:$C$102)</f>
        <v>FX Invest Adovisers</v>
      </c>
      <c r="F55" s="71" t="str">
        <f>LOOKUP($D55,'台帳MRC'!$B$12:$D$102)</f>
        <v>DUFOUR 375</v>
      </c>
      <c r="G55" s="72" t="str">
        <f>LOOKUP($D55,'台帳MRC'!$B$12:$E$102)</f>
        <v>LMYC</v>
      </c>
      <c r="H55" s="73">
        <f>LOOKUP($D55,'台帳MRC'!$B$12:$F$102)</f>
        <v>0.98</v>
      </c>
      <c r="I55" s="93">
        <f t="shared" si="1"/>
        <v>0.46379629629629626</v>
      </c>
      <c r="J55" s="49">
        <f t="shared" si="2"/>
        <v>21</v>
      </c>
      <c r="K55" s="21">
        <f t="shared" si="3"/>
        <v>0.026296296296296262</v>
      </c>
      <c r="L55" s="21">
        <f t="shared" si="4"/>
        <v>0.025770370370370336</v>
      </c>
      <c r="M55" s="49">
        <f t="shared" si="5"/>
        <v>24</v>
      </c>
    </row>
  </sheetData>
  <sheetProtection/>
  <dataValidations count="3"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K23">
      <formula1>"5m以下,5～9m,9m以上"</formula1>
    </dataValidation>
    <dataValidation allowBlank="1" showInputMessage="1" showErrorMessage="1" imeMode="off" sqref="L22"/>
    <dataValidation allowBlank="1" showInputMessage="1" showErrorMessage="1" imeMode="on" sqref="K19:K21 C19"/>
  </dataValidations>
  <printOptions/>
  <pageMargins left="0.3937007874015748" right="0.1968503937007874" top="0.3937007874015748" bottom="0.3937007874015748" header="0.5118110236220472" footer="0.5118110236220472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5"/>
  <sheetViews>
    <sheetView zoomScalePageLayoutView="0" workbookViewId="0" topLeftCell="A39">
      <selection activeCell="A55" sqref="A27:IV55"/>
    </sheetView>
  </sheetViews>
  <sheetFormatPr defaultColWidth="9.140625" defaultRowHeight="12"/>
  <cols>
    <col min="1" max="1" width="3.8515625" style="8" customWidth="1"/>
    <col min="2" max="3" width="10.140625" style="2" customWidth="1"/>
    <col min="4" max="4" width="6.57421875" style="2" customWidth="1"/>
    <col min="5" max="5" width="21.28125" style="9" customWidth="1"/>
    <col min="6" max="6" width="21.28125" style="8" customWidth="1"/>
    <col min="7" max="7" width="8.28125" style="11" customWidth="1"/>
    <col min="8" max="8" width="7.28125" style="99" customWidth="1"/>
    <col min="9" max="9" width="9.7109375" style="2" customWidth="1"/>
    <col min="10" max="10" width="5.7109375" style="4" customWidth="1"/>
    <col min="11" max="12" width="9.7109375" style="2" customWidth="1"/>
    <col min="13" max="13" width="5.7109375" style="11" customWidth="1"/>
    <col min="14" max="14" width="9.7109375" style="2" customWidth="1"/>
    <col min="15" max="15" width="5.7109375" style="11" customWidth="1"/>
    <col min="16" max="17" width="9.7109375" style="2" customWidth="1"/>
    <col min="18" max="18" width="5.7109375" style="12" customWidth="1"/>
    <col min="19" max="20" width="5.7109375" style="11" customWidth="1"/>
    <col min="21" max="22" width="7.28125" style="2" customWidth="1"/>
    <col min="23" max="16384" width="9.140625" style="8" customWidth="1"/>
  </cols>
  <sheetData>
    <row r="1" ht="12"/>
    <row r="2" spans="2:22" s="39" customFormat="1" ht="12">
      <c r="B2" s="13"/>
      <c r="C2" s="13"/>
      <c r="D2" s="38" t="s">
        <v>142</v>
      </c>
      <c r="F2" s="13"/>
      <c r="G2" s="13"/>
      <c r="H2" s="51"/>
      <c r="I2" s="38" t="s">
        <v>145</v>
      </c>
      <c r="J2" s="13"/>
      <c r="K2" s="13"/>
      <c r="L2" s="13"/>
      <c r="M2" s="13"/>
      <c r="N2" s="13"/>
      <c r="O2" s="13"/>
      <c r="P2" s="13"/>
      <c r="Q2" s="14"/>
      <c r="R2" s="13"/>
      <c r="S2" s="38" t="s">
        <v>182</v>
      </c>
      <c r="U2" s="13"/>
      <c r="V2" s="13"/>
    </row>
    <row r="3" spans="2:22" s="39" customFormat="1" ht="12">
      <c r="B3" s="13"/>
      <c r="C3" s="13"/>
      <c r="D3" s="38" t="s">
        <v>243</v>
      </c>
      <c r="F3" s="13"/>
      <c r="G3" s="13"/>
      <c r="H3" s="51"/>
      <c r="I3" s="38" t="s">
        <v>146</v>
      </c>
      <c r="J3" s="13"/>
      <c r="K3" s="13"/>
      <c r="L3" s="13"/>
      <c r="M3" s="13"/>
      <c r="N3" s="13"/>
      <c r="O3" s="13"/>
      <c r="P3" s="13"/>
      <c r="Q3" s="14"/>
      <c r="R3" s="13"/>
      <c r="S3" s="39" t="s">
        <v>183</v>
      </c>
      <c r="T3" s="39" t="s">
        <v>188</v>
      </c>
      <c r="U3" s="13"/>
      <c r="V3" s="13"/>
    </row>
    <row r="4" spans="2:22" s="39" customFormat="1" ht="12">
      <c r="B4" s="13"/>
      <c r="C4" s="13"/>
      <c r="D4" s="38" t="s">
        <v>143</v>
      </c>
      <c r="F4" s="13"/>
      <c r="G4" s="13"/>
      <c r="H4" s="51"/>
      <c r="I4" s="38" t="s">
        <v>147</v>
      </c>
      <c r="J4" s="13"/>
      <c r="K4" s="13"/>
      <c r="L4" s="13"/>
      <c r="M4" s="13"/>
      <c r="N4" s="13"/>
      <c r="O4" s="13"/>
      <c r="P4" s="13"/>
      <c r="Q4" s="14"/>
      <c r="R4" s="13"/>
      <c r="S4" s="39" t="s">
        <v>184</v>
      </c>
      <c r="T4" s="50" t="s">
        <v>189</v>
      </c>
      <c r="U4" s="13"/>
      <c r="V4" s="13"/>
    </row>
    <row r="5" spans="2:22" s="39" customFormat="1" ht="12">
      <c r="B5" s="13"/>
      <c r="C5" s="13"/>
      <c r="D5" s="38" t="s">
        <v>144</v>
      </c>
      <c r="F5" s="13"/>
      <c r="G5" s="13"/>
      <c r="H5" s="51"/>
      <c r="I5" s="38" t="s">
        <v>148</v>
      </c>
      <c r="J5" s="13"/>
      <c r="K5" s="13"/>
      <c r="L5" s="13"/>
      <c r="M5" s="13"/>
      <c r="N5" s="13"/>
      <c r="O5" s="13"/>
      <c r="P5" s="13"/>
      <c r="Q5" s="14"/>
      <c r="R5" s="13"/>
      <c r="S5" s="39" t="s">
        <v>185</v>
      </c>
      <c r="T5" s="39" t="s">
        <v>187</v>
      </c>
      <c r="U5" s="13"/>
      <c r="V5" s="13"/>
    </row>
    <row r="6" spans="4:22" s="39" customFormat="1" ht="12">
      <c r="D6" s="38"/>
      <c r="F6" s="13"/>
      <c r="G6" s="13"/>
      <c r="H6" s="51"/>
      <c r="I6" s="38" t="s">
        <v>149</v>
      </c>
      <c r="J6" s="13"/>
      <c r="K6" s="13"/>
      <c r="L6" s="13"/>
      <c r="M6" s="13"/>
      <c r="N6" s="13"/>
      <c r="O6" s="13"/>
      <c r="P6" s="13"/>
      <c r="Q6" s="14"/>
      <c r="R6" s="13"/>
      <c r="S6" s="51" t="s">
        <v>186</v>
      </c>
      <c r="T6" s="39" t="s">
        <v>190</v>
      </c>
      <c r="U6" s="13"/>
      <c r="V6" s="13"/>
    </row>
    <row r="7" spans="2:22" s="39" customFormat="1" ht="12">
      <c r="B7" s="106" t="s">
        <v>268</v>
      </c>
      <c r="D7" s="38"/>
      <c r="F7" s="13"/>
      <c r="G7" s="13"/>
      <c r="H7" s="51"/>
      <c r="I7" s="38"/>
      <c r="J7" s="13"/>
      <c r="K7" s="13"/>
      <c r="L7" s="13"/>
      <c r="M7" s="13"/>
      <c r="N7" s="13"/>
      <c r="O7" s="13"/>
      <c r="P7" s="13"/>
      <c r="Q7" s="14"/>
      <c r="R7" s="13"/>
      <c r="S7" s="51"/>
      <c r="U7" s="13"/>
      <c r="V7" s="13"/>
    </row>
    <row r="8" spans="2:22" s="39" customFormat="1" ht="12">
      <c r="B8" s="135"/>
      <c r="C8" s="51" t="s">
        <v>249</v>
      </c>
      <c r="D8" s="38"/>
      <c r="F8" s="13"/>
      <c r="G8" s="13"/>
      <c r="H8" s="51"/>
      <c r="I8" s="38"/>
      <c r="J8" s="13"/>
      <c r="K8" s="13"/>
      <c r="L8" s="13"/>
      <c r="M8" s="13"/>
      <c r="N8" s="13"/>
      <c r="O8" s="13"/>
      <c r="P8" s="13"/>
      <c r="Q8" s="14"/>
      <c r="R8" s="13"/>
      <c r="S8" s="51"/>
      <c r="U8" s="13"/>
      <c r="V8" s="13"/>
    </row>
    <row r="9" spans="2:22" s="39" customFormat="1" ht="12">
      <c r="B9" s="106" t="s">
        <v>277</v>
      </c>
      <c r="C9" s="51"/>
      <c r="D9" s="38"/>
      <c r="F9" s="13"/>
      <c r="G9" s="13"/>
      <c r="H9" s="51"/>
      <c r="I9" s="38"/>
      <c r="J9" s="13"/>
      <c r="K9" s="13"/>
      <c r="L9" s="13"/>
      <c r="M9" s="13"/>
      <c r="N9" s="13"/>
      <c r="O9" s="13"/>
      <c r="P9" s="13"/>
      <c r="Q9" s="14"/>
      <c r="R9" s="13"/>
      <c r="S9" s="51"/>
      <c r="U9" s="13"/>
      <c r="V9" s="13"/>
    </row>
    <row r="10" spans="2:22" s="39" customFormat="1" ht="12">
      <c r="B10" s="106" t="s">
        <v>44</v>
      </c>
      <c r="C10" s="108"/>
      <c r="D10" s="38"/>
      <c r="F10" s="13"/>
      <c r="G10" s="13"/>
      <c r="H10" s="131" t="s">
        <v>278</v>
      </c>
      <c r="I10" s="126"/>
      <c r="J10" s="131"/>
      <c r="K10" s="130"/>
      <c r="L10" s="13"/>
      <c r="M10" s="13"/>
      <c r="N10" s="13"/>
      <c r="O10" s="13"/>
      <c r="P10" s="13"/>
      <c r="Q10" s="14"/>
      <c r="R10" s="13"/>
      <c r="S10" s="51"/>
      <c r="U10" s="13"/>
      <c r="V10" s="13"/>
    </row>
    <row r="11" spans="2:22" s="39" customFormat="1" ht="12">
      <c r="B11" s="6"/>
      <c r="C11" s="106" t="s">
        <v>263</v>
      </c>
      <c r="D11" s="38"/>
      <c r="F11" s="13"/>
      <c r="G11" s="13"/>
      <c r="H11" s="51"/>
      <c r="I11" s="51" t="s">
        <v>284</v>
      </c>
      <c r="J11" s="130"/>
      <c r="L11" s="13"/>
      <c r="M11" s="13"/>
      <c r="N11" s="13"/>
      <c r="O11" s="13"/>
      <c r="P11" s="13"/>
      <c r="Q11" s="14"/>
      <c r="R11" s="13"/>
      <c r="S11" s="51"/>
      <c r="U11" s="13"/>
      <c r="V11" s="13"/>
    </row>
    <row r="12" spans="2:22" s="39" customFormat="1" ht="12">
      <c r="B12" s="107" t="s">
        <v>265</v>
      </c>
      <c r="C12" s="108"/>
      <c r="D12" s="38"/>
      <c r="F12" s="13"/>
      <c r="G12" s="13"/>
      <c r="H12" s="51"/>
      <c r="I12" s="50" t="s">
        <v>281</v>
      </c>
      <c r="J12" s="130"/>
      <c r="L12" s="13"/>
      <c r="M12" s="13"/>
      <c r="N12" s="13"/>
      <c r="O12" s="13"/>
      <c r="P12" s="13"/>
      <c r="Q12" s="14"/>
      <c r="R12" s="13"/>
      <c r="S12" s="51"/>
      <c r="U12" s="13"/>
      <c r="V12" s="13"/>
    </row>
    <row r="13" spans="2:22" s="39" customFormat="1" ht="12">
      <c r="B13" s="126" t="s">
        <v>274</v>
      </c>
      <c r="C13" s="64"/>
      <c r="D13" s="38"/>
      <c r="F13" s="13"/>
      <c r="G13" s="13"/>
      <c r="H13" s="51"/>
      <c r="I13" s="130"/>
      <c r="J13" s="39" t="s">
        <v>279</v>
      </c>
      <c r="L13" s="13"/>
      <c r="M13" s="13"/>
      <c r="N13" s="13"/>
      <c r="O13" s="13"/>
      <c r="P13" s="13"/>
      <c r="Q13" s="14"/>
      <c r="R13" s="13"/>
      <c r="S13" s="51"/>
      <c r="U13" s="13"/>
      <c r="V13" s="13"/>
    </row>
    <row r="14" spans="2:22" s="39" customFormat="1" ht="12">
      <c r="B14" s="107" t="s">
        <v>266</v>
      </c>
      <c r="C14" s="64"/>
      <c r="D14" s="38"/>
      <c r="F14" s="13"/>
      <c r="G14" s="13"/>
      <c r="H14" s="51"/>
      <c r="I14" s="130"/>
      <c r="J14" s="39" t="s">
        <v>280</v>
      </c>
      <c r="L14" s="13"/>
      <c r="M14" s="13"/>
      <c r="N14" s="13"/>
      <c r="O14" s="13"/>
      <c r="P14" s="13"/>
      <c r="Q14" s="14"/>
      <c r="R14" s="13"/>
      <c r="S14" s="51"/>
      <c r="U14" s="13"/>
      <c r="V14" s="13"/>
    </row>
    <row r="15" spans="4:22" s="39" customFormat="1" ht="12">
      <c r="D15" s="38"/>
      <c r="F15" s="13"/>
      <c r="G15" s="13"/>
      <c r="H15" s="51"/>
      <c r="I15" s="130" t="s">
        <v>282</v>
      </c>
      <c r="J15" s="130"/>
      <c r="L15" s="13"/>
      <c r="M15" s="13"/>
      <c r="N15" s="13"/>
      <c r="O15" s="13"/>
      <c r="P15" s="13"/>
      <c r="Q15" s="14"/>
      <c r="R15" s="13"/>
      <c r="S15" s="51"/>
      <c r="U15" s="13"/>
      <c r="V15" s="13"/>
    </row>
    <row r="16" ht="12"/>
    <row r="17" spans="4:22" s="38" customFormat="1" ht="24" customHeight="1">
      <c r="D17" s="94" t="s">
        <v>247</v>
      </c>
      <c r="F17" s="143"/>
      <c r="G17" s="143"/>
      <c r="H17" s="143"/>
      <c r="I17" s="143"/>
      <c r="J17" s="143"/>
      <c r="K17" s="143"/>
      <c r="L17" s="143"/>
      <c r="M17" s="185"/>
      <c r="N17" s="143"/>
      <c r="O17" s="143"/>
      <c r="P17" s="143"/>
      <c r="Q17" s="143"/>
      <c r="R17" s="13"/>
      <c r="S17" s="51"/>
      <c r="U17" s="13"/>
      <c r="V17" s="13"/>
    </row>
    <row r="18" spans="2:22" s="39" customFormat="1" ht="12">
      <c r="B18" s="13"/>
      <c r="C18" s="13"/>
      <c r="D18" s="13"/>
      <c r="G18" s="13"/>
      <c r="H18" s="51"/>
      <c r="I18" s="13"/>
      <c r="J18" s="14"/>
      <c r="K18" s="13"/>
      <c r="L18" s="13"/>
      <c r="M18" s="13"/>
      <c r="N18" s="13"/>
      <c r="O18" s="13"/>
      <c r="P18" s="13"/>
      <c r="Q18" s="13"/>
      <c r="R18" s="14"/>
      <c r="S18" s="13"/>
      <c r="T18" s="13"/>
      <c r="U18" s="13"/>
      <c r="V18" s="13"/>
    </row>
    <row r="19" spans="2:22" s="39" customFormat="1" ht="12">
      <c r="B19" s="152"/>
      <c r="C19" s="41"/>
      <c r="D19" s="76"/>
      <c r="E19" s="41"/>
      <c r="F19" s="75"/>
      <c r="G19" s="42"/>
      <c r="H19" s="95"/>
      <c r="I19" s="76" t="s">
        <v>137</v>
      </c>
      <c r="J19" s="77"/>
      <c r="K19" s="78" t="str">
        <f>'第１レース'!K19</f>
        <v>５月合同レース</v>
      </c>
      <c r="L19" s="42"/>
      <c r="M19" s="28"/>
      <c r="N19" s="76" t="s">
        <v>137</v>
      </c>
      <c r="O19" s="40"/>
      <c r="P19" s="78" t="str">
        <f>K19</f>
        <v>５月合同レース</v>
      </c>
      <c r="Q19" s="76"/>
      <c r="R19" s="23"/>
      <c r="S19" s="40"/>
      <c r="T19" s="28"/>
      <c r="U19" s="13"/>
      <c r="V19" s="13"/>
    </row>
    <row r="20" spans="2:22" s="39" customFormat="1" ht="12">
      <c r="B20" s="153"/>
      <c r="D20" s="13"/>
      <c r="F20" s="79"/>
      <c r="G20" s="44"/>
      <c r="H20" s="96"/>
      <c r="I20" s="13"/>
      <c r="J20" s="80"/>
      <c r="K20" s="81" t="str">
        <f>'第１レース'!K20</f>
        <v>　第1レース</v>
      </c>
      <c r="L20" s="44"/>
      <c r="M20" s="29"/>
      <c r="N20" s="13"/>
      <c r="O20" s="43"/>
      <c r="P20" s="81" t="s">
        <v>244</v>
      </c>
      <c r="Q20" s="13"/>
      <c r="R20" s="24"/>
      <c r="S20" s="43"/>
      <c r="T20" s="29"/>
      <c r="U20" s="13"/>
      <c r="V20" s="13"/>
    </row>
    <row r="21" spans="2:22" s="39" customFormat="1" ht="12">
      <c r="B21" s="153"/>
      <c r="F21" s="79"/>
      <c r="G21" s="44"/>
      <c r="H21" s="96"/>
      <c r="I21" s="82" t="s">
        <v>138</v>
      </c>
      <c r="J21" s="83"/>
      <c r="K21" s="37" t="str">
        <f>'第１レース'!K21</f>
        <v>　S-上-ｻｲﾄﾞ-下-F</v>
      </c>
      <c r="L21" s="84"/>
      <c r="M21" s="34"/>
      <c r="N21" s="82" t="s">
        <v>138</v>
      </c>
      <c r="O21" s="85"/>
      <c r="P21" s="37" t="s">
        <v>246</v>
      </c>
      <c r="Q21" s="82"/>
      <c r="R21" s="35"/>
      <c r="S21" s="43"/>
      <c r="T21" s="29"/>
      <c r="U21" s="13"/>
      <c r="V21" s="13"/>
    </row>
    <row r="22" spans="2:22" s="39" customFormat="1" ht="12">
      <c r="B22" s="113" t="s">
        <v>139</v>
      </c>
      <c r="C22" s="154">
        <v>1</v>
      </c>
      <c r="D22" s="43"/>
      <c r="G22" s="44"/>
      <c r="H22" s="96"/>
      <c r="I22" s="13" t="s">
        <v>139</v>
      </c>
      <c r="J22" s="86"/>
      <c r="K22" s="53">
        <f>'第１レース'!K22</f>
        <v>2.048656294200849</v>
      </c>
      <c r="L22" s="74" t="str">
        <f>'第１レース'!L22</f>
        <v>ﾏｲﾙ</v>
      </c>
      <c r="M22" s="29">
        <f>'第１レース'!M22</f>
        <v>0.6</v>
      </c>
      <c r="N22" s="13" t="s">
        <v>139</v>
      </c>
      <c r="O22" s="43"/>
      <c r="P22" s="53">
        <f>R22*5</f>
        <v>5</v>
      </c>
      <c r="Q22" s="74" t="s">
        <v>245</v>
      </c>
      <c r="R22" s="87">
        <f>C22</f>
        <v>1</v>
      </c>
      <c r="S22" s="43"/>
      <c r="T22" s="29"/>
      <c r="U22" s="13"/>
      <c r="V22" s="13"/>
    </row>
    <row r="23" spans="2:22" s="39" customFormat="1" ht="12">
      <c r="B23" s="113" t="s">
        <v>140</v>
      </c>
      <c r="C23" s="137" t="s">
        <v>196</v>
      </c>
      <c r="D23" s="43"/>
      <c r="G23" s="13"/>
      <c r="H23" s="97"/>
      <c r="I23" s="82" t="s">
        <v>140</v>
      </c>
      <c r="J23" s="88"/>
      <c r="K23" s="89" t="str">
        <f>'第１レース'!K23</f>
        <v>5m以下</v>
      </c>
      <c r="L23" s="37"/>
      <c r="M23" s="34"/>
      <c r="N23" s="82" t="s">
        <v>140</v>
      </c>
      <c r="O23" s="85"/>
      <c r="P23" s="89" t="str">
        <f>C23</f>
        <v>5m以下</v>
      </c>
      <c r="Q23" s="37"/>
      <c r="R23" s="35"/>
      <c r="S23" s="43"/>
      <c r="T23" s="29"/>
      <c r="U23" s="13"/>
      <c r="V23" s="13"/>
    </row>
    <row r="24" spans="2:22" s="10" customFormat="1" ht="12">
      <c r="B24" s="113" t="s">
        <v>167</v>
      </c>
      <c r="C24" s="138">
        <v>0.5</v>
      </c>
      <c r="D24" s="45"/>
      <c r="E24" s="46"/>
      <c r="F24" s="47"/>
      <c r="G24" s="47"/>
      <c r="H24" s="98"/>
      <c r="I24" s="90" t="s">
        <v>167</v>
      </c>
      <c r="J24" s="91"/>
      <c r="K24" s="92">
        <f>'第１レース'!K24</f>
        <v>0.4375</v>
      </c>
      <c r="L24" s="55"/>
      <c r="M24" s="30"/>
      <c r="N24" s="90" t="s">
        <v>167</v>
      </c>
      <c r="O24" s="45"/>
      <c r="P24" s="93">
        <f>C24</f>
        <v>0.5</v>
      </c>
      <c r="Q24" s="55"/>
      <c r="R24" s="26"/>
      <c r="S24" s="45"/>
      <c r="T24" s="30"/>
      <c r="U24" s="11"/>
      <c r="V24" s="11"/>
    </row>
    <row r="25" spans="2:20" ht="12">
      <c r="B25" s="1"/>
      <c r="C25" s="1"/>
      <c r="D25" s="1"/>
      <c r="E25" s="3"/>
      <c r="F25" s="16"/>
      <c r="G25" s="48"/>
      <c r="H25" s="98"/>
      <c r="I25" s="1"/>
      <c r="J25" s="18"/>
      <c r="K25" s="1" t="s">
        <v>179</v>
      </c>
      <c r="L25" s="1" t="s">
        <v>178</v>
      </c>
      <c r="M25" s="19" t="s">
        <v>170</v>
      </c>
      <c r="N25" s="1"/>
      <c r="O25" s="36"/>
      <c r="P25" s="1" t="s">
        <v>179</v>
      </c>
      <c r="Q25" s="1" t="s">
        <v>178</v>
      </c>
      <c r="R25" s="19" t="s">
        <v>170</v>
      </c>
      <c r="S25" s="19" t="s">
        <v>174</v>
      </c>
      <c r="T25" s="19" t="s">
        <v>173</v>
      </c>
    </row>
    <row r="26" spans="2:20" ht="12">
      <c r="B26" s="1" t="s">
        <v>168</v>
      </c>
      <c r="C26" s="1" t="s">
        <v>283</v>
      </c>
      <c r="D26" s="1" t="s">
        <v>168</v>
      </c>
      <c r="E26" s="62" t="s">
        <v>113</v>
      </c>
      <c r="F26" s="61" t="s">
        <v>169</v>
      </c>
      <c r="G26" s="63" t="s">
        <v>175</v>
      </c>
      <c r="H26" s="55" t="s">
        <v>110</v>
      </c>
      <c r="I26" s="1" t="s">
        <v>141</v>
      </c>
      <c r="J26" s="18" t="s">
        <v>150</v>
      </c>
      <c r="K26" s="1" t="s">
        <v>176</v>
      </c>
      <c r="L26" s="1" t="s">
        <v>177</v>
      </c>
      <c r="M26" s="19" t="s">
        <v>171</v>
      </c>
      <c r="N26" s="1" t="s">
        <v>141</v>
      </c>
      <c r="O26" s="36" t="s">
        <v>150</v>
      </c>
      <c r="P26" s="1" t="s">
        <v>176</v>
      </c>
      <c r="Q26" s="1" t="s">
        <v>177</v>
      </c>
      <c r="R26" s="19" t="s">
        <v>171</v>
      </c>
      <c r="S26" s="19" t="s">
        <v>171</v>
      </c>
      <c r="T26" s="19" t="s">
        <v>172</v>
      </c>
    </row>
    <row r="27" spans="1:20" ht="12">
      <c r="A27" s="10"/>
      <c r="B27" s="133">
        <v>4004</v>
      </c>
      <c r="C27" s="139">
        <v>0.5548263888888889</v>
      </c>
      <c r="D27" s="17">
        <f aca="true" t="shared" si="0" ref="D27:D55">B27</f>
        <v>4004</v>
      </c>
      <c r="E27" s="52" t="str">
        <f>LOOKUP($D27,'第１レース'!$D$27:$E$76)</f>
        <v>Paraphrenian</v>
      </c>
      <c r="F27" s="52" t="str">
        <f>LOOKUP($D27,'第１レース'!$D$27:$F$76)</f>
        <v>First 40.7</v>
      </c>
      <c r="G27" s="102" t="str">
        <f>LOOKUP($D27,'第１レース'!$D$27:$G$76)</f>
        <v>LMYC</v>
      </c>
      <c r="H27" s="103">
        <f>LOOKUP($D27,'第１レース'!$D$27:$H$76)</f>
        <v>1.067</v>
      </c>
      <c r="I27" s="104">
        <f>LOOKUP($D27,'第１レース'!$D$27:$I$76)</f>
        <v>0.45571759259259265</v>
      </c>
      <c r="J27" s="52">
        <f>LOOKUP($D27,'第１レース'!$D$27:$J$76)</f>
        <v>2</v>
      </c>
      <c r="K27" s="104">
        <f>LOOKUP($D27,'第１レース'!$D$27:$K$76)</f>
        <v>0.018217592592592646</v>
      </c>
      <c r="L27" s="104">
        <f>LOOKUP($D27,'第１レース'!$D$27:$L$76)</f>
        <v>0.019438171296296353</v>
      </c>
      <c r="M27" s="52">
        <f>LOOKUP($D27,'第１レース'!$D$27:$M$76)</f>
        <v>1</v>
      </c>
      <c r="N27" s="93">
        <f aca="true" t="shared" si="1" ref="N27:N45">C27</f>
        <v>0.5548263888888889</v>
      </c>
      <c r="O27" s="19">
        <f aca="true" t="shared" si="2" ref="O27:O45">RANK(N27,$N$27:$N$61,1)</f>
        <v>1</v>
      </c>
      <c r="P27" s="21">
        <f aca="true" t="shared" si="3" ref="P27:P45">N27-$P$24</f>
        <v>0.05482638888888891</v>
      </c>
      <c r="Q27" s="21">
        <f aca="true" t="shared" si="4" ref="Q27:Q45">P27*H27</f>
        <v>0.05849975694444447</v>
      </c>
      <c r="R27" s="36">
        <f aca="true" t="shared" si="5" ref="R27:R45">RANK(Q27,$Q$27:$Q$61,1)</f>
        <v>2</v>
      </c>
      <c r="S27" s="36">
        <f aca="true" t="shared" si="6" ref="S27:S55">R27+M27</f>
        <v>3</v>
      </c>
      <c r="T27" s="19">
        <f>RANK(S27,$S$27:$S$61,1)</f>
        <v>1</v>
      </c>
    </row>
    <row r="28" spans="2:20" ht="12">
      <c r="B28" s="133">
        <v>2500</v>
      </c>
      <c r="C28" s="139">
        <v>0.5590972222222222</v>
      </c>
      <c r="D28" s="17">
        <f t="shared" si="0"/>
        <v>2500</v>
      </c>
      <c r="E28" s="52" t="str">
        <f>LOOKUP($D28,'第１レース'!$D$27:$E$76)</f>
        <v>Horizon</v>
      </c>
      <c r="F28" s="52" t="str">
        <f>LOOKUP($D28,'第１レース'!$D$27:$F$76)</f>
        <v>Yokoyama 30R</v>
      </c>
      <c r="G28" s="102" t="str">
        <f>LOOKUP($D28,'第１レース'!$D$27:$G$76)</f>
        <v>LMYC</v>
      </c>
      <c r="H28" s="103">
        <f>LOOKUP($D28,'第１レース'!$D$27:$H$76)</f>
        <v>0.956</v>
      </c>
      <c r="I28" s="104">
        <f>LOOKUP($D28,'第１レース'!$D$27:$I$76)</f>
        <v>0.4590856481481482</v>
      </c>
      <c r="J28" s="52">
        <f>LOOKUP($D28,'第１レース'!$D$27:$J$76)</f>
        <v>8</v>
      </c>
      <c r="K28" s="104">
        <f>LOOKUP($D28,'第１レース'!$D$27:$K$76)</f>
        <v>0.021585648148148173</v>
      </c>
      <c r="L28" s="104">
        <f>LOOKUP($D28,'第１レース'!$D$27:$L$76)</f>
        <v>0.020635879629629653</v>
      </c>
      <c r="M28" s="52">
        <f>LOOKUP($D28,'第１レース'!$D$27:$M$76)</f>
        <v>7</v>
      </c>
      <c r="N28" s="93">
        <f t="shared" si="1"/>
        <v>0.5590972222222222</v>
      </c>
      <c r="O28" s="19">
        <f t="shared" si="2"/>
        <v>6</v>
      </c>
      <c r="P28" s="21">
        <f t="shared" si="3"/>
        <v>0.059097222222222245</v>
      </c>
      <c r="Q28" s="21">
        <f t="shared" si="4"/>
        <v>0.05649694444444447</v>
      </c>
      <c r="R28" s="36">
        <f t="shared" si="5"/>
        <v>1</v>
      </c>
      <c r="S28" s="36">
        <f t="shared" si="6"/>
        <v>8</v>
      </c>
      <c r="T28" s="19">
        <f>RANK(S28,$S$27:$S$61,1)</f>
        <v>2</v>
      </c>
    </row>
    <row r="29" spans="1:20" ht="12">
      <c r="A29" s="10"/>
      <c r="B29" s="133">
        <v>68</v>
      </c>
      <c r="C29" s="139">
        <v>0.5586111111111111</v>
      </c>
      <c r="D29" s="17">
        <f t="shared" si="0"/>
        <v>68</v>
      </c>
      <c r="E29" s="52" t="str">
        <f>LOOKUP($D29,'第１レース'!$D$27:$E$76)</f>
        <v>Sparky Racing</v>
      </c>
      <c r="F29" s="52" t="str">
        <f>LOOKUP($D29,'第１レース'!$D$27:$F$76)</f>
        <v>Melges24</v>
      </c>
      <c r="G29" s="102" t="str">
        <f>LOOKUP($D29,'第１レース'!$D$27:$G$76)</f>
        <v>LMYC</v>
      </c>
      <c r="H29" s="103">
        <f>LOOKUP($D29,'第１レース'!$D$27:$H$76)</f>
        <v>1.035</v>
      </c>
      <c r="I29" s="104">
        <f>LOOKUP($D29,'第１レース'!$D$27:$I$76)</f>
        <v>0.45677083333333335</v>
      </c>
      <c r="J29" s="52">
        <f>LOOKUP($D29,'第１レース'!$D$27:$J$76)</f>
        <v>4</v>
      </c>
      <c r="K29" s="104">
        <f>LOOKUP($D29,'第１レース'!$D$27:$K$76)</f>
        <v>0.019270833333333348</v>
      </c>
      <c r="L29" s="104">
        <f>LOOKUP($D29,'第１レース'!$D$27:$L$76)</f>
        <v>0.019945312500000013</v>
      </c>
      <c r="M29" s="52">
        <f>LOOKUP($D29,'第１レース'!$D$27:$M$76)</f>
        <v>3</v>
      </c>
      <c r="N29" s="93">
        <f t="shared" si="1"/>
        <v>0.5586111111111111</v>
      </c>
      <c r="O29" s="19">
        <f t="shared" si="2"/>
        <v>3</v>
      </c>
      <c r="P29" s="21">
        <f t="shared" si="3"/>
        <v>0.05861111111111106</v>
      </c>
      <c r="Q29" s="21">
        <f t="shared" si="4"/>
        <v>0.06066249999999994</v>
      </c>
      <c r="R29" s="36">
        <f t="shared" si="5"/>
        <v>8</v>
      </c>
      <c r="S29" s="36">
        <f t="shared" si="6"/>
        <v>11</v>
      </c>
      <c r="T29" s="19">
        <f>RANK(S29,$S$27:$S$61,1)</f>
        <v>3</v>
      </c>
    </row>
    <row r="30" spans="1:20" ht="12">
      <c r="A30" s="10"/>
      <c r="B30" s="133">
        <v>5830</v>
      </c>
      <c r="C30" s="139">
        <v>0.5593171296296297</v>
      </c>
      <c r="D30" s="17">
        <f t="shared" si="0"/>
        <v>5830</v>
      </c>
      <c r="E30" s="52" t="str">
        <f>LOOKUP($D30,'第１レース'!$D$27:$E$76)</f>
        <v>Sea Falcon</v>
      </c>
      <c r="F30" s="52" t="str">
        <f>LOOKUP($D30,'第１レース'!$D$27:$F$76)</f>
        <v>Yamaha 33S（ＴＲ）     </v>
      </c>
      <c r="G30" s="102" t="str">
        <f>LOOKUP($D30,'第１レース'!$D$27:$G$76)</f>
        <v>LMYC</v>
      </c>
      <c r="H30" s="103">
        <f>LOOKUP($D30,'第１レース'!$D$27:$H$76)</f>
        <v>1.04</v>
      </c>
      <c r="I30" s="104">
        <f>LOOKUP($D30,'第１レース'!$D$27:$I$76)</f>
        <v>0.45655092592592594</v>
      </c>
      <c r="J30" s="52">
        <f>LOOKUP($D30,'第１レース'!$D$27:$J$76)</f>
        <v>3</v>
      </c>
      <c r="K30" s="104">
        <f>LOOKUP($D30,'第１レース'!$D$27:$K$76)</f>
        <v>0.019050925925925943</v>
      </c>
      <c r="L30" s="104">
        <f>LOOKUP($D30,'第１レース'!$D$27:$L$76)</f>
        <v>0.01981296296296298</v>
      </c>
      <c r="M30" s="52">
        <f>LOOKUP($D30,'第１レース'!$D$27:$M$76)</f>
        <v>2</v>
      </c>
      <c r="N30" s="93">
        <f t="shared" si="1"/>
        <v>0.5593171296296297</v>
      </c>
      <c r="O30" s="19">
        <f t="shared" si="2"/>
        <v>8</v>
      </c>
      <c r="P30" s="21">
        <f t="shared" si="3"/>
        <v>0.05931712962962965</v>
      </c>
      <c r="Q30" s="21">
        <f t="shared" si="4"/>
        <v>0.061689814814814836</v>
      </c>
      <c r="R30" s="36">
        <f t="shared" si="5"/>
        <v>10</v>
      </c>
      <c r="S30" s="36">
        <f t="shared" si="6"/>
        <v>12</v>
      </c>
      <c r="T30" s="19">
        <f>RANK(S30,$S$27:$S$61,1)</f>
        <v>4</v>
      </c>
    </row>
    <row r="31" spans="1:20" ht="12">
      <c r="A31" s="10"/>
      <c r="B31" s="134">
        <v>4825</v>
      </c>
      <c r="C31" s="139">
        <v>0.5671527777777777</v>
      </c>
      <c r="D31" s="17">
        <f t="shared" si="0"/>
        <v>4825</v>
      </c>
      <c r="E31" s="52" t="str">
        <f>LOOKUP($D31,'第１レース'!$D$27:$E$76)</f>
        <v>Boomerang</v>
      </c>
      <c r="F31" s="52" t="str">
        <f>LOOKUP($D31,'第１レース'!$D$27:$F$76)</f>
        <v>J24</v>
      </c>
      <c r="G31" s="102" t="str">
        <f>LOOKUP($D31,'第１レース'!$D$27:$G$76)</f>
        <v>LMYC</v>
      </c>
      <c r="H31" s="103">
        <f>LOOKUP($D31,'第１レース'!$D$27:$H$76)</f>
        <v>0.888</v>
      </c>
      <c r="I31" s="104">
        <f>LOOKUP($D31,'第１レース'!$D$27:$I$76)</f>
        <v>0.4621296296296296</v>
      </c>
      <c r="J31" s="52">
        <f>LOOKUP($D31,'第１レース'!$D$27:$J$76)</f>
        <v>15</v>
      </c>
      <c r="K31" s="104">
        <f>LOOKUP($D31,'第１レース'!$D$27:$K$76)</f>
        <v>0.024629629629629612</v>
      </c>
      <c r="L31" s="104">
        <f>LOOKUP($D31,'第１レース'!$D$27:$L$76)</f>
        <v>0.021871111111111095</v>
      </c>
      <c r="M31" s="52">
        <f>LOOKUP($D31,'第１レース'!$D$27:$M$76)</f>
        <v>10</v>
      </c>
      <c r="N31" s="93">
        <f t="shared" si="1"/>
        <v>0.5671527777777777</v>
      </c>
      <c r="O31" s="19">
        <f t="shared" si="2"/>
        <v>12</v>
      </c>
      <c r="P31" s="21">
        <f t="shared" si="3"/>
        <v>0.06715277777777773</v>
      </c>
      <c r="Q31" s="21">
        <f t="shared" si="4"/>
        <v>0.059631666666666625</v>
      </c>
      <c r="R31" s="36">
        <f t="shared" si="5"/>
        <v>3</v>
      </c>
      <c r="S31" s="36">
        <f t="shared" si="6"/>
        <v>13</v>
      </c>
      <c r="T31" s="19">
        <f>RANK(S31,$S$27:$S$61,1)</f>
        <v>5</v>
      </c>
    </row>
    <row r="32" spans="2:20" ht="12">
      <c r="B32" s="133">
        <v>5785</v>
      </c>
      <c r="C32" s="139">
        <v>0.5549884259259259</v>
      </c>
      <c r="D32" s="17">
        <f t="shared" si="0"/>
        <v>5785</v>
      </c>
      <c r="E32" s="52" t="str">
        <f>LOOKUP($D32,'第１レース'!$D$27:$E$76)</f>
        <v>Perche</v>
      </c>
      <c r="F32" s="52" t="str">
        <f>LOOKUP($D32,'第１レース'!$D$27:$F$76)</f>
        <v>1D 35</v>
      </c>
      <c r="G32" s="102" t="str">
        <f>LOOKUP($D32,'第１レース'!$D$27:$G$76)</f>
        <v>LMYC</v>
      </c>
      <c r="H32" s="103">
        <f>LOOKUP($D32,'第１レース'!$D$27:$H$76)</f>
        <v>1.124</v>
      </c>
      <c r="I32" s="104">
        <f>LOOKUP($D32,'第１レース'!$D$27:$I$76)</f>
        <v>0.4554282407407408</v>
      </c>
      <c r="J32" s="52">
        <f>LOOKUP($D32,'第１レース'!$D$27:$J$76)</f>
        <v>1</v>
      </c>
      <c r="K32" s="104">
        <f>LOOKUP($D32,'第１レース'!$D$27:$K$76)</f>
        <v>0.017928240740740786</v>
      </c>
      <c r="L32" s="104">
        <f>LOOKUP($D32,'第１レース'!$D$27:$L$76)</f>
        <v>0.020151342592592644</v>
      </c>
      <c r="M32" s="52">
        <f>LOOKUP($D32,'第１レース'!$D$27:$M$76)</f>
        <v>4</v>
      </c>
      <c r="N32" s="93">
        <f t="shared" si="1"/>
        <v>0.5549884259259259</v>
      </c>
      <c r="O32" s="19">
        <f t="shared" si="2"/>
        <v>2</v>
      </c>
      <c r="P32" s="21">
        <f t="shared" si="3"/>
        <v>0.0549884259259259</v>
      </c>
      <c r="Q32" s="21">
        <f t="shared" si="4"/>
        <v>0.06180699074074072</v>
      </c>
      <c r="R32" s="36">
        <f t="shared" si="5"/>
        <v>11</v>
      </c>
      <c r="S32" s="36">
        <f t="shared" si="6"/>
        <v>15</v>
      </c>
      <c r="T32" s="19">
        <v>6</v>
      </c>
    </row>
    <row r="33" spans="1:20" ht="12">
      <c r="A33" s="10"/>
      <c r="B33" s="133">
        <v>5791</v>
      </c>
      <c r="C33" s="139">
        <v>0.559224537037037</v>
      </c>
      <c r="D33" s="17">
        <f t="shared" si="0"/>
        <v>5791</v>
      </c>
      <c r="E33" s="52" t="str">
        <f>LOOKUP($D33,'第１レース'!$D$27:$E$76)</f>
        <v>Hornet</v>
      </c>
      <c r="F33" s="52" t="str">
        <f>LOOKUP($D33,'第１レース'!$D$27:$F$76)</f>
        <v>Seam 31</v>
      </c>
      <c r="G33" s="102" t="str">
        <f>LOOKUP($D33,'第１レース'!$D$27:$G$76)</f>
        <v>MCC</v>
      </c>
      <c r="H33" s="103">
        <f>LOOKUP($D33,'第１レース'!$D$27:$H$76)</f>
        <v>1.016</v>
      </c>
      <c r="I33" s="104">
        <f>LOOKUP($D33,'第１レース'!$D$27:$I$76)</f>
        <v>0.4587847222222223</v>
      </c>
      <c r="J33" s="52">
        <f>LOOKUP($D33,'第１レース'!$D$27:$J$76)</f>
        <v>6</v>
      </c>
      <c r="K33" s="104">
        <f>LOOKUP($D33,'第１レース'!$D$27:$K$76)</f>
        <v>0.021284722222222274</v>
      </c>
      <c r="L33" s="104">
        <f>LOOKUP($D33,'第１レース'!$D$27:$L$76)</f>
        <v>0.02162527777777783</v>
      </c>
      <c r="M33" s="52">
        <f>LOOKUP($D33,'第１レース'!$D$27:$M$76)</f>
        <v>9</v>
      </c>
      <c r="N33" s="93">
        <f t="shared" si="1"/>
        <v>0.559224537037037</v>
      </c>
      <c r="O33" s="19">
        <f t="shared" si="2"/>
        <v>7</v>
      </c>
      <c r="P33" s="21">
        <f t="shared" si="3"/>
        <v>0.059224537037037006</v>
      </c>
      <c r="Q33" s="21">
        <f t="shared" si="4"/>
        <v>0.060172129629629596</v>
      </c>
      <c r="R33" s="36">
        <f t="shared" si="5"/>
        <v>6</v>
      </c>
      <c r="S33" s="36">
        <f t="shared" si="6"/>
        <v>15</v>
      </c>
      <c r="T33" s="19">
        <v>7</v>
      </c>
    </row>
    <row r="34" spans="2:20" ht="12">
      <c r="B34" s="134">
        <v>5084</v>
      </c>
      <c r="C34" s="139">
        <v>0.5685300925925926</v>
      </c>
      <c r="D34" s="17">
        <f t="shared" si="0"/>
        <v>5084</v>
      </c>
      <c r="E34" s="52" t="str">
        <f>LOOKUP($D34,'第１レース'!$D$27:$E$76)</f>
        <v>Fer de fonte</v>
      </c>
      <c r="F34" s="52" t="str">
        <f>LOOKUP($D34,'第１レース'!$D$27:$F$76)</f>
        <v>J24</v>
      </c>
      <c r="G34" s="102" t="str">
        <f>LOOKUP($D34,'第１レース'!$D$27:$G$76)</f>
        <v>LMYC</v>
      </c>
      <c r="H34" s="103">
        <f>LOOKUP($D34,'第１レース'!$D$27:$H$76)</f>
        <v>0.888</v>
      </c>
      <c r="I34" s="104">
        <f>LOOKUP($D34,'第１レース'!$D$27:$I$76)</f>
        <v>0.46072916666666663</v>
      </c>
      <c r="J34" s="52">
        <f>LOOKUP($D34,'第１レース'!$D$27:$J$76)</f>
        <v>12</v>
      </c>
      <c r="K34" s="104">
        <f>LOOKUP($D34,'第１レース'!$D$27:$K$76)</f>
        <v>0.023229166666666634</v>
      </c>
      <c r="L34" s="104">
        <f>LOOKUP($D34,'第１レース'!$D$27:$L$76)</f>
        <v>0.020627499999999972</v>
      </c>
      <c r="M34" s="52">
        <f>LOOKUP($D34,'第１レース'!$D$27:$M$76)</f>
        <v>6</v>
      </c>
      <c r="N34" s="93">
        <f t="shared" si="1"/>
        <v>0.5685300925925926</v>
      </c>
      <c r="O34" s="19">
        <f t="shared" si="2"/>
        <v>14</v>
      </c>
      <c r="P34" s="21">
        <f t="shared" si="3"/>
        <v>0.06853009259259257</v>
      </c>
      <c r="Q34" s="21">
        <f t="shared" si="4"/>
        <v>0.060854722222222206</v>
      </c>
      <c r="R34" s="36">
        <f t="shared" si="5"/>
        <v>9</v>
      </c>
      <c r="S34" s="36">
        <f t="shared" si="6"/>
        <v>15</v>
      </c>
      <c r="T34" s="19">
        <v>8</v>
      </c>
    </row>
    <row r="35" spans="1:20" ht="12">
      <c r="A35" s="10"/>
      <c r="B35" s="133">
        <v>5933</v>
      </c>
      <c r="C35" s="139">
        <v>0.5588657407407408</v>
      </c>
      <c r="D35" s="17">
        <f t="shared" si="0"/>
        <v>5933</v>
      </c>
      <c r="E35" s="52" t="str">
        <f>LOOKUP($D35,'第１レース'!$D$27:$E$76)</f>
        <v>Dancing Beens 3</v>
      </c>
      <c r="F35" s="52" t="str">
        <f>LOOKUP($D35,'第１レース'!$D$27:$F$76)</f>
        <v>Seam 31</v>
      </c>
      <c r="G35" s="102" t="str">
        <f>LOOKUP($D35,'第１レース'!$D$27:$G$76)</f>
        <v>MCC</v>
      </c>
      <c r="H35" s="103">
        <f>LOOKUP($D35,'第１レース'!$D$27:$H$76)</f>
        <v>1.015</v>
      </c>
      <c r="I35" s="104">
        <f>LOOKUP($D35,'第１レース'!$D$27:$I$76)</f>
        <v>0.45965277777777774</v>
      </c>
      <c r="J35" s="52">
        <f>LOOKUP($D35,'第１レース'!$D$27:$J$76)</f>
        <v>11</v>
      </c>
      <c r="K35" s="104">
        <f>LOOKUP($D35,'第１レース'!$D$27:$K$76)</f>
        <v>0.022152777777777743</v>
      </c>
      <c r="L35" s="104">
        <f>LOOKUP($D35,'第１レース'!$D$27:$L$76)</f>
        <v>0.022485069444444408</v>
      </c>
      <c r="M35" s="52">
        <f>LOOKUP($D35,'第１レース'!$D$27:$M$76)</f>
        <v>13</v>
      </c>
      <c r="N35" s="93">
        <f t="shared" si="1"/>
        <v>0.5588657407407408</v>
      </c>
      <c r="O35" s="19">
        <f t="shared" si="2"/>
        <v>4</v>
      </c>
      <c r="P35" s="21">
        <f t="shared" si="3"/>
        <v>0.0588657407407408</v>
      </c>
      <c r="Q35" s="21">
        <f t="shared" si="4"/>
        <v>0.05974872685185191</v>
      </c>
      <c r="R35" s="36">
        <f t="shared" si="5"/>
        <v>4</v>
      </c>
      <c r="S35" s="36">
        <f t="shared" si="6"/>
        <v>17</v>
      </c>
      <c r="T35" s="19">
        <f>RANK(S35,$S$27:$S$61,1)</f>
        <v>9</v>
      </c>
    </row>
    <row r="36" spans="1:20" ht="12">
      <c r="A36" s="10"/>
      <c r="B36" s="133">
        <v>5841</v>
      </c>
      <c r="C36" s="139">
        <v>0.5594560185185186</v>
      </c>
      <c r="D36" s="17">
        <f t="shared" si="0"/>
        <v>5841</v>
      </c>
      <c r="E36" s="52" t="str">
        <f>LOOKUP($D36,'第１レース'!$D$27:$E$76)</f>
        <v>Roku 3</v>
      </c>
      <c r="F36" s="52" t="str">
        <f>LOOKUP($D36,'第１レース'!$D$27:$F$76)</f>
        <v>Seam 31</v>
      </c>
      <c r="G36" s="102" t="str">
        <f>LOOKUP($D36,'第１レース'!$D$27:$G$76)</f>
        <v>LMYC</v>
      </c>
      <c r="H36" s="103">
        <f>LOOKUP($D36,'第１レース'!$D$27:$H$76)</f>
        <v>1.014</v>
      </c>
      <c r="I36" s="104">
        <f>LOOKUP($D36,'第１レース'!$D$27:$I$76)</f>
        <v>0.459074074074074</v>
      </c>
      <c r="J36" s="52">
        <f>LOOKUP($D36,'第１レース'!$D$27:$J$76)</f>
        <v>7</v>
      </c>
      <c r="K36" s="104">
        <f>LOOKUP($D36,'第１レース'!$D$27:$K$76)</f>
        <v>0.021574074074074023</v>
      </c>
      <c r="L36" s="104">
        <f>LOOKUP($D36,'第１レース'!$D$27:$L$76)</f>
        <v>0.02187611111111106</v>
      </c>
      <c r="M36" s="52">
        <f>LOOKUP($D36,'第１レース'!$D$27:$M$76)</f>
        <v>11</v>
      </c>
      <c r="N36" s="93">
        <f t="shared" si="1"/>
        <v>0.5594560185185186</v>
      </c>
      <c r="O36" s="19">
        <f t="shared" si="2"/>
        <v>9</v>
      </c>
      <c r="P36" s="21">
        <f t="shared" si="3"/>
        <v>0.05945601851851856</v>
      </c>
      <c r="Q36" s="21">
        <f t="shared" si="4"/>
        <v>0.06028840277777782</v>
      </c>
      <c r="R36" s="36">
        <f t="shared" si="5"/>
        <v>7</v>
      </c>
      <c r="S36" s="36">
        <f t="shared" si="6"/>
        <v>18</v>
      </c>
      <c r="T36" s="19">
        <v>10</v>
      </c>
    </row>
    <row r="37" spans="1:20" ht="12">
      <c r="A37" s="10"/>
      <c r="B37" s="134">
        <v>3687</v>
      </c>
      <c r="C37" s="139">
        <v>0.568125</v>
      </c>
      <c r="D37" s="17">
        <f t="shared" si="0"/>
        <v>3687</v>
      </c>
      <c r="E37" s="52" t="str">
        <f>LOOKUP($D37,'第１レース'!$D$27:$E$76)</f>
        <v>RunnerⅡ</v>
      </c>
      <c r="F37" s="52" t="str">
        <f>LOOKUP($D37,'第１レース'!$D$27:$F$76)</f>
        <v>Yamaha 30SII</v>
      </c>
      <c r="G37" s="102" t="str">
        <f>LOOKUP($D37,'第１レース'!$D$27:$G$76)</f>
        <v>MCC</v>
      </c>
      <c r="H37" s="103">
        <f>LOOKUP($D37,'第１レース'!$D$27:$H$76)</f>
        <v>0.93</v>
      </c>
      <c r="I37" s="104">
        <f>LOOKUP($D37,'第１レース'!$D$27:$I$76)</f>
        <v>0.459525462962963</v>
      </c>
      <c r="J37" s="52">
        <f>LOOKUP($D37,'第１レース'!$D$27:$J$76)</f>
        <v>10</v>
      </c>
      <c r="K37" s="104">
        <f>LOOKUP($D37,'第１レース'!$D$27:$K$76)</f>
        <v>0.022025462962962983</v>
      </c>
      <c r="L37" s="104">
        <f>LOOKUP($D37,'第１レース'!$D$27:$L$76)</f>
        <v>0.020483680555555574</v>
      </c>
      <c r="M37" s="52">
        <f>LOOKUP($D37,'第１レース'!$D$27:$M$76)</f>
        <v>5</v>
      </c>
      <c r="N37" s="93">
        <f t="shared" si="1"/>
        <v>0.568125</v>
      </c>
      <c r="O37" s="19">
        <f t="shared" si="2"/>
        <v>13</v>
      </c>
      <c r="P37" s="21">
        <f t="shared" si="3"/>
        <v>0.06812499999999999</v>
      </c>
      <c r="Q37" s="21">
        <f t="shared" si="4"/>
        <v>0.06335624999999999</v>
      </c>
      <c r="R37" s="36">
        <f t="shared" si="5"/>
        <v>14</v>
      </c>
      <c r="S37" s="36">
        <f t="shared" si="6"/>
        <v>19</v>
      </c>
      <c r="T37" s="19">
        <v>11</v>
      </c>
    </row>
    <row r="38" spans="2:20" ht="12">
      <c r="B38" s="133">
        <v>3173</v>
      </c>
      <c r="C38" s="139">
        <v>0.5588888888888889</v>
      </c>
      <c r="D38" s="17">
        <f t="shared" si="0"/>
        <v>3173</v>
      </c>
      <c r="E38" s="52" t="str">
        <f>LOOKUP($D38,'第１レース'!$D$27:$E$76)</f>
        <v>C'elestine</v>
      </c>
      <c r="F38" s="52" t="str">
        <f>LOOKUP($D38,'第１レース'!$D$27:$F$76)</f>
        <v>Seam 31</v>
      </c>
      <c r="G38" s="102" t="str">
        <f>LOOKUP($D38,'第１レース'!$D$27:$G$76)</f>
        <v>MCC</v>
      </c>
      <c r="H38" s="103">
        <f>LOOKUP($D38,'第１レース'!$D$27:$H$76)</f>
        <v>1.017</v>
      </c>
      <c r="I38" s="104">
        <f>LOOKUP($D38,'第１レース'!$D$27:$I$76)</f>
        <v>0.4610416666666666</v>
      </c>
      <c r="J38" s="52">
        <f>LOOKUP($D38,'第１レース'!$D$27:$J$76)</f>
        <v>14</v>
      </c>
      <c r="K38" s="104">
        <f>LOOKUP($D38,'第１レース'!$D$27:$K$76)</f>
        <v>0.023541666666666627</v>
      </c>
      <c r="L38" s="104">
        <f>LOOKUP($D38,'第１レース'!$D$27:$L$76)</f>
        <v>0.023941874999999956</v>
      </c>
      <c r="M38" s="52">
        <f>LOOKUP($D38,'第１レース'!$D$27:$M$76)</f>
        <v>17</v>
      </c>
      <c r="N38" s="93">
        <f t="shared" si="1"/>
        <v>0.5588888888888889</v>
      </c>
      <c r="O38" s="19">
        <f t="shared" si="2"/>
        <v>5</v>
      </c>
      <c r="P38" s="21">
        <f t="shared" si="3"/>
        <v>0.05888888888888888</v>
      </c>
      <c r="Q38" s="21">
        <f t="shared" si="4"/>
        <v>0.059889999999999985</v>
      </c>
      <c r="R38" s="36">
        <f t="shared" si="5"/>
        <v>5</v>
      </c>
      <c r="S38" s="36">
        <f t="shared" si="6"/>
        <v>22</v>
      </c>
      <c r="T38" s="19">
        <f>RANK(S38,$S$27:$S$61,1)</f>
        <v>12</v>
      </c>
    </row>
    <row r="39" spans="1:20" ht="12">
      <c r="A39" s="10"/>
      <c r="B39" s="134">
        <v>5920</v>
      </c>
      <c r="C39" s="139">
        <v>0.5748263888888888</v>
      </c>
      <c r="D39" s="17">
        <f t="shared" si="0"/>
        <v>5920</v>
      </c>
      <c r="E39" s="52" t="str">
        <f>LOOKUP($D39,'第１レース'!$D$27:$E$76)</f>
        <v>High Tension</v>
      </c>
      <c r="F39" s="52" t="str">
        <f>LOOKUP($D39,'第１レース'!$D$27:$F$76)</f>
        <v>Yamaha 23Ⅲ</v>
      </c>
      <c r="G39" s="102" t="str">
        <f>LOOKUP($D39,'第１レース'!$D$27:$G$76)</f>
        <v>LMYC</v>
      </c>
      <c r="H39" s="103">
        <f>LOOKUP($D39,'第１レース'!$D$27:$H$76)</f>
        <v>0.844</v>
      </c>
      <c r="I39" s="104">
        <f>LOOKUP($D39,'第１レース'!$D$27:$I$76)</f>
        <v>0.4643402777777778</v>
      </c>
      <c r="J39" s="52">
        <f>LOOKUP($D39,'第１レース'!$D$27:$J$76)</f>
        <v>23</v>
      </c>
      <c r="K39" s="104">
        <f>LOOKUP($D39,'第１レース'!$D$27:$K$76)</f>
        <v>0.02684027777777781</v>
      </c>
      <c r="L39" s="104">
        <f>LOOKUP($D39,'第１レース'!$D$27:$L$76)</f>
        <v>0.022653194444444472</v>
      </c>
      <c r="M39" s="52">
        <f>LOOKUP($D39,'第１レース'!$D$27:$M$76)</f>
        <v>14</v>
      </c>
      <c r="N39" s="93">
        <f t="shared" si="1"/>
        <v>0.5748263888888888</v>
      </c>
      <c r="O39" s="19">
        <f t="shared" si="2"/>
        <v>22</v>
      </c>
      <c r="P39" s="21">
        <f t="shared" si="3"/>
        <v>0.07482638888888882</v>
      </c>
      <c r="Q39" s="21">
        <f t="shared" si="4"/>
        <v>0.06315347222222216</v>
      </c>
      <c r="R39" s="36">
        <f t="shared" si="5"/>
        <v>13</v>
      </c>
      <c r="S39" s="36">
        <f t="shared" si="6"/>
        <v>27</v>
      </c>
      <c r="T39" s="19">
        <f>RANK(S39,$S$27:$S$61,1)</f>
        <v>13</v>
      </c>
    </row>
    <row r="40" spans="1:20" ht="12">
      <c r="A40" s="10"/>
      <c r="B40" s="134">
        <v>4825.2</v>
      </c>
      <c r="C40" s="139">
        <v>0.5727199074074074</v>
      </c>
      <c r="D40" s="17">
        <f t="shared" si="0"/>
        <v>4825.2</v>
      </c>
      <c r="E40" s="52" t="str">
        <f>LOOKUP($D40,'第１レース'!$D$27:$E$76)</f>
        <v>BeBe</v>
      </c>
      <c r="F40" s="52" t="str">
        <f>LOOKUP($D40,'第１レース'!$D$27:$F$76)</f>
        <v>Pioneer 9FR/PB</v>
      </c>
      <c r="G40" s="102" t="str">
        <f>LOOKUP($D40,'第１レース'!$D$27:$G$76)</f>
        <v>MCC</v>
      </c>
      <c r="H40" s="103">
        <f>LOOKUP($D40,'第１レース'!$D$27:$H$76)</f>
        <v>0.914</v>
      </c>
      <c r="I40" s="104">
        <f>LOOKUP($D40,'第１レース'!$D$27:$I$76)</f>
        <v>0.46336805555555555</v>
      </c>
      <c r="J40" s="52">
        <f>LOOKUP($D40,'第１レース'!$D$27:$J$76)</f>
        <v>19</v>
      </c>
      <c r="K40" s="104">
        <f>LOOKUP($D40,'第１レース'!$D$27:$K$76)</f>
        <v>0.025868055555555547</v>
      </c>
      <c r="L40" s="104">
        <f>LOOKUP($D40,'第１レース'!$D$27:$L$76)</f>
        <v>0.02364340277777777</v>
      </c>
      <c r="M40" s="52">
        <f>LOOKUP($D40,'第１レース'!$D$27:$M$76)</f>
        <v>16</v>
      </c>
      <c r="N40" s="93">
        <f t="shared" si="1"/>
        <v>0.5727199074074074</v>
      </c>
      <c r="O40" s="19">
        <f t="shared" si="2"/>
        <v>20</v>
      </c>
      <c r="P40" s="21">
        <f t="shared" si="3"/>
        <v>0.07271990740740741</v>
      </c>
      <c r="Q40" s="21">
        <f t="shared" si="4"/>
        <v>0.06646599537037037</v>
      </c>
      <c r="R40" s="36">
        <f t="shared" si="5"/>
        <v>18</v>
      </c>
      <c r="S40" s="36">
        <f t="shared" si="6"/>
        <v>34</v>
      </c>
      <c r="T40" s="19">
        <v>14</v>
      </c>
    </row>
    <row r="41" spans="1:20" ht="12">
      <c r="A41" s="10"/>
      <c r="B41" s="133">
        <v>5833</v>
      </c>
      <c r="C41" s="139">
        <v>0.5626388888888889</v>
      </c>
      <c r="D41" s="17">
        <f t="shared" si="0"/>
        <v>5833</v>
      </c>
      <c r="E41" s="52" t="str">
        <f>LOOKUP($D41,'第１レース'!$D$27:$E$76)</f>
        <v>Eldorado 2</v>
      </c>
      <c r="F41" s="52" t="str">
        <f>LOOKUP($D41,'第１レース'!$D$27:$F$76)</f>
        <v>Yamaha 30S new</v>
      </c>
      <c r="G41" s="102" t="str">
        <f>LOOKUP($D41,'第１レース'!$D$27:$G$76)</f>
        <v>LMYC</v>
      </c>
      <c r="H41" s="103">
        <f>LOOKUP($D41,'第１レース'!$D$27:$H$76)</f>
        <v>1.003</v>
      </c>
      <c r="I41" s="104">
        <f>LOOKUP($D41,'第１レース'!$D$27:$I$76)</f>
        <v>0.4624074074074074</v>
      </c>
      <c r="J41" s="52">
        <f>LOOKUP($D41,'第１レース'!$D$27:$J$76)</f>
        <v>17</v>
      </c>
      <c r="K41" s="104">
        <f>LOOKUP($D41,'第１レース'!$D$27:$K$76)</f>
        <v>0.024907407407407378</v>
      </c>
      <c r="L41" s="104">
        <f>LOOKUP($D41,'第１レース'!$D$27:$L$76)</f>
        <v>0.024982129629629597</v>
      </c>
      <c r="M41" s="52">
        <f>LOOKUP($D41,'第１レース'!$D$27:$M$76)</f>
        <v>23</v>
      </c>
      <c r="N41" s="93">
        <f t="shared" si="1"/>
        <v>0.5626388888888889</v>
      </c>
      <c r="O41" s="19">
        <f t="shared" si="2"/>
        <v>10</v>
      </c>
      <c r="P41" s="21">
        <f t="shared" si="3"/>
        <v>0.06263888888888891</v>
      </c>
      <c r="Q41" s="21">
        <f t="shared" si="4"/>
        <v>0.06282680555555557</v>
      </c>
      <c r="R41" s="36">
        <f t="shared" si="5"/>
        <v>12</v>
      </c>
      <c r="S41" s="36">
        <f t="shared" si="6"/>
        <v>35</v>
      </c>
      <c r="T41" s="19">
        <f>RANK(S41,$S$27:$S$61,1)</f>
        <v>15</v>
      </c>
    </row>
    <row r="42" spans="1:20" ht="12">
      <c r="A42" s="10"/>
      <c r="B42" s="134">
        <v>4712</v>
      </c>
      <c r="C42" s="139">
        <v>0.5717708333333333</v>
      </c>
      <c r="D42" s="17">
        <f t="shared" si="0"/>
        <v>4712</v>
      </c>
      <c r="E42" s="52" t="str">
        <f>LOOKUP($D42,'第１レース'!$D$27:$E$76)</f>
        <v>Akkochan</v>
      </c>
      <c r="F42" s="52" t="str">
        <f>LOOKUP($D42,'第１レース'!$D$27:$F$76)</f>
        <v>J24</v>
      </c>
      <c r="G42" s="102" t="str">
        <f>LOOKUP($D42,'第１レース'!$D$27:$G$76)</f>
        <v>LMYC</v>
      </c>
      <c r="H42" s="103">
        <f>LOOKUP($D42,'第１レース'!$D$27:$H$76)</f>
        <v>0.888</v>
      </c>
      <c r="I42" s="104">
        <f>LOOKUP($D42,'第１レース'!$D$27:$I$76)</f>
        <v>0.4651273148148148</v>
      </c>
      <c r="J42" s="52">
        <f>LOOKUP($D42,'第１レース'!$D$27:$J$76)</f>
        <v>25</v>
      </c>
      <c r="K42" s="104">
        <f>LOOKUP($D42,'第１レース'!$D$27:$K$76)</f>
        <v>0.027627314814814785</v>
      </c>
      <c r="L42" s="104">
        <f>LOOKUP($D42,'第１レース'!$D$27:$L$76)</f>
        <v>0.02453305555555553</v>
      </c>
      <c r="M42" s="52">
        <f>LOOKUP($D42,'第１レース'!$D$27:$M$76)</f>
        <v>20</v>
      </c>
      <c r="N42" s="93">
        <f t="shared" si="1"/>
        <v>0.5717708333333333</v>
      </c>
      <c r="O42" s="19">
        <f t="shared" si="2"/>
        <v>16</v>
      </c>
      <c r="P42" s="21">
        <f t="shared" si="3"/>
        <v>0.07177083333333334</v>
      </c>
      <c r="Q42" s="21">
        <f t="shared" si="4"/>
        <v>0.06373250000000001</v>
      </c>
      <c r="R42" s="36">
        <f t="shared" si="5"/>
        <v>15</v>
      </c>
      <c r="S42" s="36">
        <f t="shared" si="6"/>
        <v>35</v>
      </c>
      <c r="T42" s="19">
        <v>16</v>
      </c>
    </row>
    <row r="43" spans="2:20" ht="12">
      <c r="B43" s="134">
        <v>5016</v>
      </c>
      <c r="C43" s="139">
        <v>0.5784490740740741</v>
      </c>
      <c r="D43" s="17">
        <f t="shared" si="0"/>
        <v>5016</v>
      </c>
      <c r="E43" s="52" t="str">
        <f>LOOKUP($D43,'第１レース'!$D$27:$E$76)</f>
        <v>Surfmade</v>
      </c>
      <c r="F43" s="52" t="str">
        <f>LOOKUP($D43,'第１レース'!$D$27:$F$76)</f>
        <v>J24</v>
      </c>
      <c r="G43" s="102" t="str">
        <f>LOOKUP($D43,'第１レース'!$D$27:$G$76)</f>
        <v>LMYC</v>
      </c>
      <c r="H43" s="103">
        <f>LOOKUP($D43,'第１レース'!$D$27:$H$76)</f>
        <v>0.888</v>
      </c>
      <c r="I43" s="104">
        <f>LOOKUP($D43,'第１レース'!$D$27:$I$76)</f>
        <v>0.4634375</v>
      </c>
      <c r="J43" s="52">
        <f>LOOKUP($D43,'第１レース'!$D$27:$J$76)</f>
        <v>20</v>
      </c>
      <c r="K43" s="104">
        <f>LOOKUP($D43,'第１レース'!$D$27:$K$76)</f>
        <v>0.025937500000000002</v>
      </c>
      <c r="L43" s="104">
        <f>LOOKUP($D43,'第１レース'!$D$27:$L$76)</f>
        <v>0.0230325</v>
      </c>
      <c r="M43" s="52">
        <f>LOOKUP($D43,'第１レース'!$D$27:$M$76)</f>
        <v>15</v>
      </c>
      <c r="N43" s="93">
        <f t="shared" si="1"/>
        <v>0.5784490740740741</v>
      </c>
      <c r="O43" s="19">
        <f t="shared" si="2"/>
        <v>24</v>
      </c>
      <c r="P43" s="21">
        <f t="shared" si="3"/>
        <v>0.07844907407407409</v>
      </c>
      <c r="Q43" s="21">
        <f t="shared" si="4"/>
        <v>0.0696627777777778</v>
      </c>
      <c r="R43" s="36">
        <f t="shared" si="5"/>
        <v>22</v>
      </c>
      <c r="S43" s="36">
        <f t="shared" si="6"/>
        <v>37</v>
      </c>
      <c r="T43" s="19">
        <v>17</v>
      </c>
    </row>
    <row r="44" spans="1:20" ht="12">
      <c r="A44" s="10"/>
      <c r="B44" s="134">
        <v>6499</v>
      </c>
      <c r="C44" s="139">
        <v>0.5743518518518519</v>
      </c>
      <c r="D44" s="17">
        <f t="shared" si="0"/>
        <v>6499</v>
      </c>
      <c r="E44" s="52" t="str">
        <f>LOOKUP($D44,'第１レース'!$D$27:$E$76)</f>
        <v>Viking</v>
      </c>
      <c r="F44" s="52" t="str">
        <f>LOOKUP($D44,'第１レース'!$D$27:$F$76)</f>
        <v>X79</v>
      </c>
      <c r="G44" s="102" t="str">
        <f>LOOKUP($D44,'第１レース'!$D$27:$G$76)</f>
        <v>SCR</v>
      </c>
      <c r="H44" s="103">
        <f>LOOKUP($D44,'第１レース'!$D$27:$H$76)</f>
        <v>0.885</v>
      </c>
      <c r="I44" s="104">
        <f>LOOKUP($D44,'第１レース'!$D$27:$I$76)</f>
        <v>0.46532407407407406</v>
      </c>
      <c r="J44" s="52">
        <f>LOOKUP($D44,'第１レース'!$D$27:$J$76)</f>
        <v>27</v>
      </c>
      <c r="K44" s="104">
        <f>LOOKUP($D44,'第１レース'!$D$27:$K$76)</f>
        <v>0.027824074074074057</v>
      </c>
      <c r="L44" s="104">
        <f>LOOKUP($D44,'第１レース'!$D$27:$L$76)</f>
        <v>0.02462430555555554</v>
      </c>
      <c r="M44" s="52">
        <f>LOOKUP($D44,'第１レース'!$D$27:$M$76)</f>
        <v>21</v>
      </c>
      <c r="N44" s="93">
        <f t="shared" si="1"/>
        <v>0.5743518518518519</v>
      </c>
      <c r="O44" s="19">
        <f t="shared" si="2"/>
        <v>21</v>
      </c>
      <c r="P44" s="21">
        <f t="shared" si="3"/>
        <v>0.07435185185185189</v>
      </c>
      <c r="Q44" s="21">
        <f t="shared" si="4"/>
        <v>0.06580138888888892</v>
      </c>
      <c r="R44" s="36">
        <f t="shared" si="5"/>
        <v>16</v>
      </c>
      <c r="S44" s="36">
        <f t="shared" si="6"/>
        <v>37</v>
      </c>
      <c r="T44" s="19">
        <v>18</v>
      </c>
    </row>
    <row r="45" spans="1:20" ht="12">
      <c r="A45" s="10"/>
      <c r="B45" s="134">
        <v>6311</v>
      </c>
      <c r="C45" s="139">
        <v>0.5726851851851852</v>
      </c>
      <c r="D45" s="17">
        <f t="shared" si="0"/>
        <v>6311</v>
      </c>
      <c r="E45" s="52" t="str">
        <f>LOOKUP($D45,'第１レース'!$D$27:$E$76)</f>
        <v>Mer Bleue Ⅴ</v>
      </c>
      <c r="F45" s="52" t="str">
        <f>LOOKUP($D45,'第１レース'!$D$27:$F$76)</f>
        <v>Finngulf 33</v>
      </c>
      <c r="G45" s="102" t="str">
        <f>LOOKUP($D45,'第１レース'!$D$27:$G$76)</f>
        <v>LMYC</v>
      </c>
      <c r="H45" s="103">
        <f>LOOKUP($D45,'第１レース'!$D$27:$H$76)</f>
        <v>0.944</v>
      </c>
      <c r="I45" s="104">
        <f>LOOKUP($D45,'第１レース'!$D$27:$I$76)</f>
        <v>0.4630787037037037</v>
      </c>
      <c r="J45" s="52">
        <f>LOOKUP($D45,'第１レース'!$D$27:$J$76)</f>
        <v>18</v>
      </c>
      <c r="K45" s="104">
        <f>LOOKUP($D45,'第１レース'!$D$27:$K$76)</f>
        <v>0.025578703703703687</v>
      </c>
      <c r="L45" s="104">
        <f>LOOKUP($D45,'第１レース'!$D$27:$L$76)</f>
        <v>0.02414629629629628</v>
      </c>
      <c r="M45" s="52">
        <f>LOOKUP($D45,'第１レース'!$D$27:$M$76)</f>
        <v>18</v>
      </c>
      <c r="N45" s="93">
        <f t="shared" si="1"/>
        <v>0.5726851851851852</v>
      </c>
      <c r="O45" s="19">
        <f t="shared" si="2"/>
        <v>18</v>
      </c>
      <c r="P45" s="21">
        <f t="shared" si="3"/>
        <v>0.07268518518518519</v>
      </c>
      <c r="Q45" s="21">
        <f t="shared" si="4"/>
        <v>0.06861481481481481</v>
      </c>
      <c r="R45" s="36">
        <f t="shared" si="5"/>
        <v>19</v>
      </c>
      <c r="S45" s="36">
        <f t="shared" si="6"/>
        <v>37</v>
      </c>
      <c r="T45" s="19">
        <v>19</v>
      </c>
    </row>
    <row r="46" spans="2:20" ht="12">
      <c r="B46" s="134">
        <v>5550</v>
      </c>
      <c r="C46" s="139" t="s">
        <v>1</v>
      </c>
      <c r="D46" s="17">
        <f t="shared" si="0"/>
        <v>5550</v>
      </c>
      <c r="E46" s="52" t="str">
        <f>LOOKUP($D46,'第１レース'!$D$27:$E$76)</f>
        <v>Super Wave 6</v>
      </c>
      <c r="F46" s="52" t="str">
        <f>LOOKUP($D46,'第１レース'!$D$27:$F$76)</f>
        <v>Slot 31 </v>
      </c>
      <c r="G46" s="102" t="str">
        <f>LOOKUP($D46,'第１レース'!$D$27:$G$76)</f>
        <v>MCC</v>
      </c>
      <c r="H46" s="103">
        <f>LOOKUP($D46,'第１レース'!$D$27:$H$76)</f>
        <v>0.99</v>
      </c>
      <c r="I46" s="104">
        <f>LOOKUP($D46,'第１レース'!$D$27:$I$76)</f>
        <v>0.45836805555555554</v>
      </c>
      <c r="J46" s="52">
        <f>LOOKUP($D46,'第１レース'!$D$27:$J$76)</f>
        <v>5</v>
      </c>
      <c r="K46" s="104">
        <f>LOOKUP($D46,'第１レース'!$D$27:$K$76)</f>
        <v>0.020868055555555542</v>
      </c>
      <c r="L46" s="104">
        <f>LOOKUP($D46,'第１レース'!$D$27:$L$76)</f>
        <v>0.020659374999999987</v>
      </c>
      <c r="M46" s="52">
        <f>LOOKUP($D46,'第１レース'!$D$27:$M$76)</f>
        <v>8</v>
      </c>
      <c r="N46" s="21" t="s">
        <v>105</v>
      </c>
      <c r="O46" s="21" t="s">
        <v>105</v>
      </c>
      <c r="P46" s="21" t="s">
        <v>105</v>
      </c>
      <c r="Q46" s="21" t="s">
        <v>105</v>
      </c>
      <c r="R46" s="36">
        <v>30</v>
      </c>
      <c r="S46" s="36">
        <f t="shared" si="6"/>
        <v>38</v>
      </c>
      <c r="T46" s="19">
        <f>RANK(S46,$S$27:$S$61,1)</f>
        <v>20</v>
      </c>
    </row>
    <row r="47" spans="2:20" ht="12">
      <c r="B47" s="134">
        <v>4932</v>
      </c>
      <c r="C47" s="139">
        <v>0.5663888888888889</v>
      </c>
      <c r="D47" s="17">
        <f t="shared" si="0"/>
        <v>4932</v>
      </c>
      <c r="E47" s="52" t="str">
        <f>LOOKUP($D47,'第１レース'!$D$27:$E$76)</f>
        <v>Lutris</v>
      </c>
      <c r="F47" s="52" t="str">
        <f>LOOKUP($D47,'第１レース'!$D$27:$F$76)</f>
        <v>Slot 31 </v>
      </c>
      <c r="G47" s="102" t="str">
        <f>LOOKUP($D47,'第１レース'!$D$27:$G$76)</f>
        <v>MCC</v>
      </c>
      <c r="H47" s="103">
        <f>LOOKUP($D47,'第１レース'!$D$27:$H$76)</f>
        <v>0.992</v>
      </c>
      <c r="I47" s="104">
        <f>LOOKUP($D47,'第１レース'!$D$27:$I$76)</f>
        <v>0.46239583333333334</v>
      </c>
      <c r="J47" s="52">
        <f>LOOKUP($D47,'第１レース'!$D$27:$J$76)</f>
        <v>16</v>
      </c>
      <c r="K47" s="104">
        <f>LOOKUP($D47,'第１レース'!$D$27:$K$76)</f>
        <v>0.02489583333333334</v>
      </c>
      <c r="L47" s="104">
        <f>LOOKUP($D47,'第１レース'!$D$27:$L$76)</f>
        <v>0.024696666666666672</v>
      </c>
      <c r="M47" s="52">
        <f>LOOKUP($D47,'第１レース'!$D$27:$M$76)</f>
        <v>22</v>
      </c>
      <c r="N47" s="93">
        <f>C47</f>
        <v>0.5663888888888889</v>
      </c>
      <c r="O47" s="19">
        <f>RANK(N47,$N$27:$N$61,1)</f>
        <v>11</v>
      </c>
      <c r="P47" s="21">
        <f>N47-$P$24</f>
        <v>0.06638888888888894</v>
      </c>
      <c r="Q47" s="21">
        <f>P47*H47</f>
        <v>0.06585777777777783</v>
      </c>
      <c r="R47" s="36">
        <f>RANK(Q47,$Q$27:$Q$61,1)</f>
        <v>17</v>
      </c>
      <c r="S47" s="36">
        <f t="shared" si="6"/>
        <v>39</v>
      </c>
      <c r="T47" s="19">
        <v>21</v>
      </c>
    </row>
    <row r="48" spans="1:20" ht="12">
      <c r="A48" s="10"/>
      <c r="B48" s="134">
        <v>4774</v>
      </c>
      <c r="C48" s="139" t="s">
        <v>1</v>
      </c>
      <c r="D48" s="17">
        <f t="shared" si="0"/>
        <v>4774</v>
      </c>
      <c r="E48" s="52" t="str">
        <f>LOOKUP($D48,'第１レース'!$D$27:$E$76)</f>
        <v>Armis 5</v>
      </c>
      <c r="F48" s="52" t="str">
        <f>LOOKUP($D48,'第１レース'!$D$27:$F$76)</f>
        <v>J/V9.6CR</v>
      </c>
      <c r="G48" s="102" t="str">
        <f>LOOKUP($D48,'第１レース'!$D$27:$G$76)</f>
        <v>MCC</v>
      </c>
      <c r="H48" s="103">
        <f>LOOKUP($D48,'第１レース'!$D$27:$H$76)</f>
        <v>1.012</v>
      </c>
      <c r="I48" s="104">
        <f>LOOKUP($D48,'第１レース'!$D$27:$I$76)</f>
        <v>0.45913194444444444</v>
      </c>
      <c r="J48" s="52">
        <f>LOOKUP($D48,'第１レース'!$D$27:$J$76)</f>
        <v>9</v>
      </c>
      <c r="K48" s="104">
        <f>LOOKUP($D48,'第１レース'!$D$27:$K$76)</f>
        <v>0.02163194444444444</v>
      </c>
      <c r="L48" s="104">
        <f>LOOKUP($D48,'第１レース'!$D$27:$L$76)</f>
        <v>0.021891527777777774</v>
      </c>
      <c r="M48" s="52">
        <f>LOOKUP($D48,'第１レース'!$D$27:$M$76)</f>
        <v>12</v>
      </c>
      <c r="N48" s="21" t="s">
        <v>105</v>
      </c>
      <c r="O48" s="21" t="s">
        <v>105</v>
      </c>
      <c r="P48" s="21" t="s">
        <v>105</v>
      </c>
      <c r="Q48" s="21" t="s">
        <v>105</v>
      </c>
      <c r="R48" s="36">
        <v>30</v>
      </c>
      <c r="S48" s="36">
        <f t="shared" si="6"/>
        <v>42</v>
      </c>
      <c r="T48" s="19">
        <f>RANK(S48,$S$27:$S$61,1)</f>
        <v>22</v>
      </c>
    </row>
    <row r="49" spans="2:20" ht="12">
      <c r="B49" s="134">
        <v>6066</v>
      </c>
      <c r="C49" s="139">
        <v>0.5702662037037037</v>
      </c>
      <c r="D49" s="17">
        <f t="shared" si="0"/>
        <v>6066</v>
      </c>
      <c r="E49" s="52" t="str">
        <f>LOOKUP($D49,'第１レース'!$D$27:$E$76)</f>
        <v>Noah X</v>
      </c>
      <c r="F49" s="52" t="str">
        <f>LOOKUP($D49,'第１レース'!$D$27:$F$76)</f>
        <v>Bavaria 37</v>
      </c>
      <c r="G49" s="102" t="str">
        <f>LOOKUP($D49,'第１レース'!$D$27:$G$76)</f>
        <v>LMYC</v>
      </c>
      <c r="H49" s="103">
        <f>LOOKUP($D49,'第１レース'!$D$27:$H$76)</f>
        <v>0.98</v>
      </c>
      <c r="I49" s="104">
        <f>LOOKUP($D49,'第１レース'!$D$27:$I$76)</f>
        <v>0.46445601851851853</v>
      </c>
      <c r="J49" s="52">
        <f>LOOKUP($D49,'第１レース'!$D$27:$J$76)</f>
        <v>24</v>
      </c>
      <c r="K49" s="104">
        <f>LOOKUP($D49,'第１レース'!$D$27:$K$76)</f>
        <v>0.026956018518518532</v>
      </c>
      <c r="L49" s="104">
        <f>LOOKUP($D49,'第１レース'!$D$27:$L$76)</f>
        <v>0.02641689814814816</v>
      </c>
      <c r="M49" s="52">
        <f>LOOKUP($D49,'第１レース'!$D$27:$M$76)</f>
        <v>27</v>
      </c>
      <c r="N49" s="93">
        <f>C49</f>
        <v>0.5702662037037037</v>
      </c>
      <c r="O49" s="19">
        <f>RANK(N49,$N$27:$N$61,1)</f>
        <v>15</v>
      </c>
      <c r="P49" s="21">
        <f>N49-$P$24</f>
        <v>0.07026620370370373</v>
      </c>
      <c r="Q49" s="21">
        <f>P49*H49</f>
        <v>0.06886087962962965</v>
      </c>
      <c r="R49" s="36">
        <f>RANK(Q49,$Q$27:$Q$61,1)</f>
        <v>20</v>
      </c>
      <c r="S49" s="36">
        <f t="shared" si="6"/>
        <v>47</v>
      </c>
      <c r="T49" s="19">
        <f>RANK(S49,$S$27:$S$61,1)</f>
        <v>23</v>
      </c>
    </row>
    <row r="50" spans="2:20" ht="12">
      <c r="B50" s="134">
        <v>4677</v>
      </c>
      <c r="C50" s="139">
        <v>0.5726967592592592</v>
      </c>
      <c r="D50" s="17">
        <f t="shared" si="0"/>
        <v>4677</v>
      </c>
      <c r="E50" s="52" t="str">
        <f>LOOKUP($D50,'第１レース'!$D$27:$E$76)</f>
        <v>Future Wave</v>
      </c>
      <c r="F50" s="52" t="str">
        <f>LOOKUP($D50,'第１レース'!$D$27:$F$76)</f>
        <v>Swing 31</v>
      </c>
      <c r="G50" s="102" t="str">
        <f>LOOKUP($D50,'第１レース'!$D$27:$G$76)</f>
        <v>LMYC</v>
      </c>
      <c r="H50" s="103">
        <f>LOOKUP($D50,'第１レース'!$D$27:$H$76)</f>
        <v>0.95</v>
      </c>
      <c r="I50" s="104">
        <f>LOOKUP($D50,'第１レース'!$D$27:$I$76)</f>
        <v>0.4653009259259259</v>
      </c>
      <c r="J50" s="52">
        <f>LOOKUP($D50,'第１レース'!$D$27:$J$76)</f>
        <v>26</v>
      </c>
      <c r="K50" s="104">
        <f>LOOKUP($D50,'第１レース'!$D$27:$K$76)</f>
        <v>0.027800925925925923</v>
      </c>
      <c r="L50" s="104">
        <f>LOOKUP($D50,'第１レース'!$D$27:$L$76)</f>
        <v>0.026410879629629624</v>
      </c>
      <c r="M50" s="52">
        <f>LOOKUP($D50,'第１レース'!$D$27:$M$76)</f>
        <v>26</v>
      </c>
      <c r="N50" s="93">
        <f>C50</f>
        <v>0.5726967592592592</v>
      </c>
      <c r="O50" s="19">
        <f>RANK(N50,$N$27:$N$61,1)</f>
        <v>19</v>
      </c>
      <c r="P50" s="21">
        <f>N50-$P$24</f>
        <v>0.07269675925925922</v>
      </c>
      <c r="Q50" s="21">
        <f>P50*H50</f>
        <v>0.06906192129629626</v>
      </c>
      <c r="R50" s="36">
        <f>RANK(Q50,$Q$27:$Q$61,1)</f>
        <v>21</v>
      </c>
      <c r="S50" s="36">
        <f t="shared" si="6"/>
        <v>47</v>
      </c>
      <c r="T50" s="19">
        <v>24</v>
      </c>
    </row>
    <row r="51" spans="1:20" ht="12">
      <c r="A51" s="10"/>
      <c r="B51" s="134">
        <v>6501</v>
      </c>
      <c r="C51" s="139">
        <v>0.5720833333333334</v>
      </c>
      <c r="D51" s="17">
        <f t="shared" si="0"/>
        <v>6501</v>
      </c>
      <c r="E51" s="52" t="str">
        <f>LOOKUP($D51,'第１レース'!$D$27:$E$76)</f>
        <v>Eleve</v>
      </c>
      <c r="F51" s="52" t="str">
        <f>LOOKUP($D51,'第１レース'!$D$27:$F$76)</f>
        <v>First 31.7</v>
      </c>
      <c r="G51" s="102" t="str">
        <f>LOOKUP($D51,'第１レース'!$D$27:$G$76)</f>
        <v>LMYC</v>
      </c>
      <c r="H51" s="103">
        <f>LOOKUP($D51,'第１レース'!$D$27:$H$76)</f>
        <v>0.971</v>
      </c>
      <c r="I51" s="104">
        <f>LOOKUP($D51,'第１レース'!$D$27:$I$76)</f>
        <v>0.46424768518518517</v>
      </c>
      <c r="J51" s="52">
        <f>LOOKUP($D51,'第１レース'!$D$27:$J$76)</f>
        <v>22</v>
      </c>
      <c r="K51" s="104">
        <f>LOOKUP($D51,'第１レース'!$D$27:$K$76)</f>
        <v>0.026747685185185166</v>
      </c>
      <c r="L51" s="104">
        <f>LOOKUP($D51,'第１レース'!$D$27:$L$76)</f>
        <v>0.025972002314814797</v>
      </c>
      <c r="M51" s="52">
        <f>LOOKUP($D51,'第１レース'!$D$27:$M$76)</f>
        <v>25</v>
      </c>
      <c r="N51" s="93">
        <f>C51</f>
        <v>0.5720833333333334</v>
      </c>
      <c r="O51" s="19">
        <f>RANK(N51,$N$27:$N$61,1)</f>
        <v>17</v>
      </c>
      <c r="P51" s="21">
        <f>N51-$P$24</f>
        <v>0.07208333333333339</v>
      </c>
      <c r="Q51" s="21">
        <f>P51*H51</f>
        <v>0.06999291666666672</v>
      </c>
      <c r="R51" s="36">
        <f>RANK(Q51,$Q$27:$Q$61,1)</f>
        <v>23</v>
      </c>
      <c r="S51" s="36">
        <f t="shared" si="6"/>
        <v>48</v>
      </c>
      <c r="T51" s="19">
        <f>RANK(S51,$S$27:$S$61,1)</f>
        <v>25</v>
      </c>
    </row>
    <row r="52" spans="2:20" ht="12">
      <c r="B52" s="134">
        <v>6536</v>
      </c>
      <c r="C52" s="139">
        <v>0.5761921296296296</v>
      </c>
      <c r="D52" s="17">
        <f t="shared" si="0"/>
        <v>6536</v>
      </c>
      <c r="E52" s="52" t="str">
        <f>LOOKUP($D52,'第１レース'!$D$27:$E$76)</f>
        <v>FX Invest Adovisers</v>
      </c>
      <c r="F52" s="52" t="str">
        <f>LOOKUP($D52,'第１レース'!$D$27:$F$76)</f>
        <v>DUFOUR 375</v>
      </c>
      <c r="G52" s="102" t="str">
        <f>LOOKUP($D52,'第１レース'!$D$27:$G$76)</f>
        <v>LMYC</v>
      </c>
      <c r="H52" s="103">
        <f>LOOKUP($D52,'第１レース'!$D$27:$H$76)</f>
        <v>0.98</v>
      </c>
      <c r="I52" s="104">
        <f>LOOKUP($D52,'第１レース'!$D$27:$I$76)</f>
        <v>0.46379629629629626</v>
      </c>
      <c r="J52" s="52">
        <f>LOOKUP($D52,'第１レース'!$D$27:$J$76)</f>
        <v>21</v>
      </c>
      <c r="K52" s="104">
        <f>LOOKUP($D52,'第１レース'!$D$27:$K$76)</f>
        <v>0.026296296296296262</v>
      </c>
      <c r="L52" s="104">
        <f>LOOKUP($D52,'第１レース'!$D$27:$L$76)</f>
        <v>0.025770370370370336</v>
      </c>
      <c r="M52" s="52">
        <f>LOOKUP($D52,'第１レース'!$D$27:$M$76)</f>
        <v>24</v>
      </c>
      <c r="N52" s="93">
        <f>C52</f>
        <v>0.5761921296296296</v>
      </c>
      <c r="O52" s="19">
        <f>RANK(N52,$N$27:$N$61,1)</f>
        <v>23</v>
      </c>
      <c r="P52" s="21">
        <f>N52-$P$24</f>
        <v>0.07619212962962962</v>
      </c>
      <c r="Q52" s="21">
        <f>P52*H52</f>
        <v>0.07466828703703703</v>
      </c>
      <c r="R52" s="36">
        <f>RANK(Q52,$Q$27:$Q$61,1)</f>
        <v>24</v>
      </c>
      <c r="S52" s="36">
        <f t="shared" si="6"/>
        <v>48</v>
      </c>
      <c r="T52" s="19">
        <v>26</v>
      </c>
    </row>
    <row r="53" spans="1:20" ht="12">
      <c r="A53" s="10"/>
      <c r="B53" s="134">
        <v>4135</v>
      </c>
      <c r="C53" s="139" t="s">
        <v>1</v>
      </c>
      <c r="D53" s="17">
        <f t="shared" si="0"/>
        <v>4135</v>
      </c>
      <c r="E53" s="52" t="str">
        <f>LOOKUP($D53,'第１レース'!$D$27:$E$76)</f>
        <v>Danryu 2</v>
      </c>
      <c r="F53" s="52" t="str">
        <f>LOOKUP($D53,'第１レース'!$D$27:$F$76)</f>
        <v>Yamaha 33S</v>
      </c>
      <c r="G53" s="102" t="str">
        <f>LOOKUP($D53,'第１レース'!$D$27:$G$76)</f>
        <v>LMYC</v>
      </c>
      <c r="H53" s="103">
        <f>LOOKUP($D53,'第１レース'!$D$27:$H$76)</f>
        <v>1.037</v>
      </c>
      <c r="I53" s="104">
        <f>LOOKUP($D53,'第１レース'!$D$27:$I$76)</f>
        <v>0.4608449074074074</v>
      </c>
      <c r="J53" s="52">
        <f>LOOKUP($D53,'第１レース'!$D$27:$J$76)</f>
        <v>13</v>
      </c>
      <c r="K53" s="104">
        <f>LOOKUP($D53,'第１レース'!$D$27:$K$76)</f>
        <v>0.02334490740740741</v>
      </c>
      <c r="L53" s="104">
        <f>LOOKUP($D53,'第１レース'!$D$27:$L$76)</f>
        <v>0.024208668981481486</v>
      </c>
      <c r="M53" s="52">
        <f>LOOKUP($D53,'第１レース'!$D$27:$M$76)</f>
        <v>19</v>
      </c>
      <c r="N53" s="21" t="s">
        <v>105</v>
      </c>
      <c r="O53" s="21" t="s">
        <v>105</v>
      </c>
      <c r="P53" s="21" t="s">
        <v>105</v>
      </c>
      <c r="Q53" s="21" t="s">
        <v>105</v>
      </c>
      <c r="R53" s="36">
        <v>30</v>
      </c>
      <c r="S53" s="36">
        <f t="shared" si="6"/>
        <v>49</v>
      </c>
      <c r="T53" s="19">
        <f>RANK(S53,$S$27:$S$61,1)</f>
        <v>27</v>
      </c>
    </row>
    <row r="54" spans="2:20" ht="12">
      <c r="B54" s="134">
        <v>3</v>
      </c>
      <c r="C54" s="139" t="s">
        <v>0</v>
      </c>
      <c r="D54" s="17">
        <f t="shared" si="0"/>
        <v>3</v>
      </c>
      <c r="E54" s="52" t="str">
        <f>LOOKUP($D54,'第１レース'!$D$27:$E$76)</f>
        <v>Spirit</v>
      </c>
      <c r="F54" s="52" t="str">
        <f>LOOKUP($D54,'第１レース'!$D$27:$F$76)</f>
        <v>Nordic Folk 25</v>
      </c>
      <c r="G54" s="102" t="str">
        <f>LOOKUP($D54,'第１レース'!$D$27:$G$76)</f>
        <v>LMYC</v>
      </c>
      <c r="H54" s="103">
        <f>LOOKUP($D54,'第１レース'!$D$27:$H$76)</f>
        <v>0.797</v>
      </c>
      <c r="I54" s="104" t="str">
        <f>LOOKUP($D54,'第１レース'!$D$27:$I$76)</f>
        <v>DNF</v>
      </c>
      <c r="J54" s="52" t="str">
        <f>LOOKUP($D54,'第１レース'!$D$27:$J$76)</f>
        <v>DNF</v>
      </c>
      <c r="K54" s="104" t="s">
        <v>4</v>
      </c>
      <c r="L54" s="104" t="s">
        <v>4</v>
      </c>
      <c r="M54" s="52">
        <f>LOOKUP($D54,'第１レース'!$D$27:$M$76)</f>
        <v>30</v>
      </c>
      <c r="N54" s="93" t="str">
        <f>C54</f>
        <v>DNF</v>
      </c>
      <c r="O54" s="21" t="s">
        <v>2</v>
      </c>
      <c r="P54" s="21" t="s">
        <v>2</v>
      </c>
      <c r="Q54" s="21" t="s">
        <v>7</v>
      </c>
      <c r="R54" s="36">
        <v>30</v>
      </c>
      <c r="S54" s="36">
        <f t="shared" si="6"/>
        <v>60</v>
      </c>
      <c r="T54" s="19">
        <f>RANK(S54,$S$27:$S$61,1)</f>
        <v>28</v>
      </c>
    </row>
    <row r="55" spans="1:20" ht="12">
      <c r="A55" s="10"/>
      <c r="B55" s="134">
        <v>2</v>
      </c>
      <c r="C55" s="139" t="s">
        <v>0</v>
      </c>
      <c r="D55" s="17">
        <f t="shared" si="0"/>
        <v>2</v>
      </c>
      <c r="E55" s="52" t="str">
        <f>LOOKUP($D55,'第１レース'!$D$27:$E$76)</f>
        <v>HAYABUSA</v>
      </c>
      <c r="F55" s="52" t="str">
        <f>LOOKUP($D55,'第１レース'!$D$27:$F$76)</f>
        <v>Far727</v>
      </c>
      <c r="G55" s="102" t="str">
        <f>LOOKUP($D55,'第１レース'!$D$27:$G$76)</f>
        <v>SCR</v>
      </c>
      <c r="H55" s="103">
        <f>LOOKUP($D55,'第１レース'!$D$27:$H$76)</f>
        <v>0.861</v>
      </c>
      <c r="I55" s="104" t="str">
        <f>LOOKUP($D55,'第１レース'!$D$27:$I$76)</f>
        <v>DNF</v>
      </c>
      <c r="J55" s="52" t="str">
        <f>LOOKUP($D55,'第１レース'!$D$27:$J$76)</f>
        <v>DNF</v>
      </c>
      <c r="K55" s="104" t="s">
        <v>3</v>
      </c>
      <c r="L55" s="104" t="s">
        <v>4</v>
      </c>
      <c r="M55" s="52">
        <f>LOOKUP($D55,'第１レース'!$D$27:$M$76)</f>
        <v>30</v>
      </c>
      <c r="N55" s="93" t="str">
        <f>C55</f>
        <v>DNF</v>
      </c>
      <c r="O55" s="21" t="s">
        <v>2</v>
      </c>
      <c r="P55" s="21" t="s">
        <v>2</v>
      </c>
      <c r="Q55" s="21" t="s">
        <v>2</v>
      </c>
      <c r="R55" s="36">
        <v>30</v>
      </c>
      <c r="S55" s="36">
        <f t="shared" si="6"/>
        <v>60</v>
      </c>
      <c r="T55" s="19">
        <v>29</v>
      </c>
    </row>
  </sheetData>
  <sheetProtection/>
  <dataValidations count="2">
    <dataValidation allowBlank="1" showInputMessage="1" showErrorMessage="1" imeMode="on" sqref="K19:K21 P19:P21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K23 P23">
      <formula1>"5m以下,5～9m,9m以上"</formula1>
    </dataValidation>
  </dataValidations>
  <printOptions horizontalCentered="1" verticalCentered="1"/>
  <pageMargins left="0" right="0.1968503937007874" top="0.3937007874015748" bottom="0.3937007874015748" header="0.5118110236220472" footer="0.5118110236220472"/>
  <pageSetup fitToHeight="1" fitToWidth="1" horizontalDpi="300" verticalDpi="3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D1">
      <selection activeCell="D1" sqref="A1:IV16384"/>
    </sheetView>
  </sheetViews>
  <sheetFormatPr defaultColWidth="9.140625" defaultRowHeight="12"/>
  <sheetData/>
  <sheetProtection/>
  <printOptions horizontalCentered="1" verticalCentered="1"/>
  <pageMargins left="0" right="0.1968503937007874" top="0.3937007874015748" bottom="0.3937007874015748" header="0.5118110236220472" footer="0.5118110236220472"/>
  <pageSetup fitToHeight="1" fitToWidth="1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46"/>
  <sheetViews>
    <sheetView zoomScalePageLayoutView="0" workbookViewId="0" topLeftCell="A37">
      <selection activeCell="E60" sqref="E60"/>
    </sheetView>
  </sheetViews>
  <sheetFormatPr defaultColWidth="9.140625" defaultRowHeight="12"/>
  <cols>
    <col min="1" max="1" width="3.8515625" style="8" customWidth="1"/>
    <col min="2" max="3" width="10.140625" style="2" customWidth="1"/>
    <col min="4" max="4" width="6.57421875" style="2" customWidth="1"/>
    <col min="5" max="5" width="21.28125" style="9" customWidth="1"/>
    <col min="6" max="6" width="21.28125" style="8" customWidth="1"/>
    <col min="7" max="7" width="8.28125" style="11" customWidth="1"/>
    <col min="8" max="8" width="7.28125" style="99" customWidth="1"/>
    <col min="9" max="9" width="9.7109375" style="2" customWidth="1"/>
    <col min="10" max="10" width="5.7109375" style="4" customWidth="1"/>
    <col min="11" max="12" width="9.7109375" style="2" customWidth="1"/>
    <col min="13" max="14" width="5.7109375" style="11" customWidth="1"/>
    <col min="15" max="15" width="9.7109375" style="11" customWidth="1"/>
    <col min="16" max="16" width="5.7109375" style="187" customWidth="1"/>
    <col min="17" max="18" width="9.7109375" style="11" customWidth="1"/>
    <col min="19" max="20" width="5.7109375" style="12" customWidth="1"/>
    <col min="21" max="22" width="5.7109375" style="11" customWidth="1"/>
    <col min="23" max="24" width="7.28125" style="2" customWidth="1"/>
    <col min="25" max="16384" width="9.140625" style="8" customWidth="1"/>
  </cols>
  <sheetData>
    <row r="1" ht="12"/>
    <row r="2" spans="2:24" s="39" customFormat="1" ht="12">
      <c r="B2" s="13"/>
      <c r="C2" s="13"/>
      <c r="D2" s="38" t="s">
        <v>142</v>
      </c>
      <c r="F2" s="13"/>
      <c r="G2" s="13"/>
      <c r="H2" s="51"/>
      <c r="I2" s="38" t="s">
        <v>145</v>
      </c>
      <c r="J2" s="13"/>
      <c r="K2" s="13"/>
      <c r="L2" s="13"/>
      <c r="M2" s="13"/>
      <c r="N2" s="13"/>
      <c r="O2" s="13"/>
      <c r="P2" s="186"/>
      <c r="Q2" s="13"/>
      <c r="R2" s="14"/>
      <c r="S2" s="13"/>
      <c r="T2" s="13"/>
      <c r="U2" s="38" t="s">
        <v>8</v>
      </c>
      <c r="W2" s="13"/>
      <c r="X2" s="13"/>
    </row>
    <row r="3" spans="2:24" s="39" customFormat="1" ht="12">
      <c r="B3" s="13"/>
      <c r="C3" s="13"/>
      <c r="D3" s="38" t="s">
        <v>9</v>
      </c>
      <c r="F3" s="13"/>
      <c r="G3" s="13"/>
      <c r="H3" s="51"/>
      <c r="I3" s="38" t="s">
        <v>146</v>
      </c>
      <c r="J3" s="13"/>
      <c r="K3" s="13"/>
      <c r="L3" s="13"/>
      <c r="M3" s="13"/>
      <c r="N3" s="13"/>
      <c r="O3" s="13"/>
      <c r="P3" s="186"/>
      <c r="Q3" s="13"/>
      <c r="R3" s="14"/>
      <c r="S3" s="13"/>
      <c r="T3" s="13"/>
      <c r="U3" s="39" t="s">
        <v>10</v>
      </c>
      <c r="V3" s="39" t="s">
        <v>188</v>
      </c>
      <c r="W3" s="13"/>
      <c r="X3" s="13"/>
    </row>
    <row r="4" spans="2:24" s="39" customFormat="1" ht="12">
      <c r="B4" s="13"/>
      <c r="C4" s="13"/>
      <c r="D4" s="38" t="s">
        <v>143</v>
      </c>
      <c r="F4" s="13"/>
      <c r="G4" s="13"/>
      <c r="H4" s="51"/>
      <c r="I4" s="38" t="s">
        <v>147</v>
      </c>
      <c r="J4" s="13"/>
      <c r="K4" s="13"/>
      <c r="L4" s="13"/>
      <c r="M4" s="13"/>
      <c r="N4" s="13"/>
      <c r="O4" s="13"/>
      <c r="P4" s="186"/>
      <c r="Q4" s="13"/>
      <c r="R4" s="14"/>
      <c r="S4" s="13"/>
      <c r="T4" s="13"/>
      <c r="U4" s="39" t="s">
        <v>11</v>
      </c>
      <c r="V4" s="50" t="s">
        <v>189</v>
      </c>
      <c r="W4" s="13"/>
      <c r="X4" s="13"/>
    </row>
    <row r="5" spans="2:24" s="39" customFormat="1" ht="12">
      <c r="B5" s="13"/>
      <c r="C5" s="13"/>
      <c r="D5" s="38" t="s">
        <v>144</v>
      </c>
      <c r="F5" s="13"/>
      <c r="G5" s="13"/>
      <c r="H5" s="51"/>
      <c r="I5" s="38" t="s">
        <v>148</v>
      </c>
      <c r="J5" s="13"/>
      <c r="K5" s="13"/>
      <c r="L5" s="13"/>
      <c r="M5" s="13"/>
      <c r="N5" s="13"/>
      <c r="O5" s="13"/>
      <c r="P5" s="186"/>
      <c r="Q5" s="13"/>
      <c r="R5" s="14"/>
      <c r="S5" s="13"/>
      <c r="T5" s="13"/>
      <c r="U5" s="39" t="s">
        <v>12</v>
      </c>
      <c r="V5" s="39" t="s">
        <v>187</v>
      </c>
      <c r="W5" s="13"/>
      <c r="X5" s="13"/>
    </row>
    <row r="6" spans="4:24" s="39" customFormat="1" ht="12">
      <c r="D6" s="38"/>
      <c r="F6" s="13"/>
      <c r="G6" s="13"/>
      <c r="H6" s="51"/>
      <c r="I6" s="38" t="s">
        <v>149</v>
      </c>
      <c r="J6" s="13"/>
      <c r="K6" s="13"/>
      <c r="L6" s="13"/>
      <c r="M6" s="13"/>
      <c r="N6" s="13"/>
      <c r="O6" s="13"/>
      <c r="P6" s="186"/>
      <c r="Q6" s="13"/>
      <c r="R6" s="14"/>
      <c r="S6" s="13"/>
      <c r="T6" s="13"/>
      <c r="U6" s="51" t="s">
        <v>13</v>
      </c>
      <c r="V6" s="39" t="s">
        <v>190</v>
      </c>
      <c r="W6" s="13"/>
      <c r="X6" s="13"/>
    </row>
    <row r="7" spans="2:24" s="39" customFormat="1" ht="12">
      <c r="B7" s="106" t="s">
        <v>268</v>
      </c>
      <c r="D7" s="38"/>
      <c r="F7" s="13"/>
      <c r="G7" s="13"/>
      <c r="H7" s="51"/>
      <c r="I7" s="38"/>
      <c r="J7" s="13"/>
      <c r="K7" s="13"/>
      <c r="L7" s="13"/>
      <c r="M7" s="13"/>
      <c r="N7" s="13"/>
      <c r="O7" s="13"/>
      <c r="P7" s="186"/>
      <c r="Q7" s="13"/>
      <c r="R7" s="14"/>
      <c r="S7" s="13"/>
      <c r="T7" s="13"/>
      <c r="U7" s="51"/>
      <c r="W7" s="13"/>
      <c r="X7" s="13"/>
    </row>
    <row r="8" spans="2:24" s="39" customFormat="1" ht="12">
      <c r="B8" s="135"/>
      <c r="C8" s="51" t="s">
        <v>249</v>
      </c>
      <c r="D8" s="38"/>
      <c r="F8" s="13"/>
      <c r="G8" s="13"/>
      <c r="H8" s="51"/>
      <c r="I8" s="38"/>
      <c r="J8" s="13"/>
      <c r="K8" s="13"/>
      <c r="L8" s="13"/>
      <c r="M8" s="13"/>
      <c r="N8" s="13"/>
      <c r="O8" s="13"/>
      <c r="P8" s="186"/>
      <c r="Q8" s="13"/>
      <c r="R8" s="14"/>
      <c r="S8" s="13"/>
      <c r="T8" s="13"/>
      <c r="U8" s="51"/>
      <c r="W8" s="13"/>
      <c r="X8" s="13"/>
    </row>
    <row r="9" spans="2:24" s="39" customFormat="1" ht="12">
      <c r="B9" s="106" t="s">
        <v>277</v>
      </c>
      <c r="C9" s="51"/>
      <c r="D9" s="38"/>
      <c r="F9" s="13"/>
      <c r="G9" s="13"/>
      <c r="H9" s="51"/>
      <c r="I9" s="38"/>
      <c r="J9" s="13"/>
      <c r="K9" s="13"/>
      <c r="L9" s="13"/>
      <c r="M9" s="13"/>
      <c r="N9" s="13"/>
      <c r="O9" s="13"/>
      <c r="P9" s="186"/>
      <c r="Q9" s="13"/>
      <c r="R9" s="14"/>
      <c r="S9" s="13"/>
      <c r="T9" s="13"/>
      <c r="U9" s="51"/>
      <c r="W9" s="13"/>
      <c r="X9" s="13"/>
    </row>
    <row r="10" spans="2:24" s="39" customFormat="1" ht="12">
      <c r="B10" s="106" t="s">
        <v>44</v>
      </c>
      <c r="C10" s="108"/>
      <c r="D10" s="38"/>
      <c r="F10" s="13"/>
      <c r="G10" s="13"/>
      <c r="H10" s="131" t="s">
        <v>278</v>
      </c>
      <c r="I10" s="126"/>
      <c r="J10" s="131"/>
      <c r="K10" s="130"/>
      <c r="L10" s="13"/>
      <c r="M10" s="13"/>
      <c r="N10" s="13"/>
      <c r="O10" s="13"/>
      <c r="P10" s="186"/>
      <c r="Q10" s="13"/>
      <c r="R10" s="14"/>
      <c r="S10" s="13"/>
      <c r="T10" s="13"/>
      <c r="U10" s="51"/>
      <c r="W10" s="13"/>
      <c r="X10" s="13"/>
    </row>
    <row r="11" spans="2:24" s="39" customFormat="1" ht="12">
      <c r="B11" s="6"/>
      <c r="C11" s="106" t="s">
        <v>263</v>
      </c>
      <c r="D11" s="38"/>
      <c r="F11" s="13"/>
      <c r="G11" s="13"/>
      <c r="H11" s="51"/>
      <c r="I11" s="51" t="s">
        <v>284</v>
      </c>
      <c r="J11" s="130"/>
      <c r="L11" s="13"/>
      <c r="M11" s="13"/>
      <c r="N11" s="13"/>
      <c r="O11" s="13"/>
      <c r="P11" s="186"/>
      <c r="Q11" s="13"/>
      <c r="R11" s="14"/>
      <c r="S11" s="13"/>
      <c r="T11" s="13"/>
      <c r="U11" s="51"/>
      <c r="W11" s="13"/>
      <c r="X11" s="13"/>
    </row>
    <row r="12" spans="2:24" s="39" customFormat="1" ht="12">
      <c r="B12" s="107" t="s">
        <v>265</v>
      </c>
      <c r="C12" s="108"/>
      <c r="D12" s="38"/>
      <c r="F12" s="13"/>
      <c r="G12" s="13"/>
      <c r="H12" s="51"/>
      <c r="I12" s="50" t="s">
        <v>281</v>
      </c>
      <c r="J12" s="130"/>
      <c r="L12" s="13"/>
      <c r="M12" s="13"/>
      <c r="N12" s="13"/>
      <c r="O12" s="13"/>
      <c r="P12" s="186"/>
      <c r="Q12" s="13"/>
      <c r="R12" s="14"/>
      <c r="S12" s="13"/>
      <c r="T12" s="13"/>
      <c r="U12" s="51"/>
      <c r="W12" s="13"/>
      <c r="X12" s="13"/>
    </row>
    <row r="13" spans="2:24" s="39" customFormat="1" ht="12">
      <c r="B13" s="126" t="s">
        <v>274</v>
      </c>
      <c r="C13" s="64"/>
      <c r="D13" s="38"/>
      <c r="F13" s="13"/>
      <c r="G13" s="13"/>
      <c r="H13" s="51"/>
      <c r="I13" s="130"/>
      <c r="J13" s="39" t="s">
        <v>279</v>
      </c>
      <c r="L13" s="13"/>
      <c r="M13" s="13"/>
      <c r="N13" s="13"/>
      <c r="O13" s="13"/>
      <c r="P13" s="186"/>
      <c r="Q13" s="13"/>
      <c r="R13" s="14"/>
      <c r="S13" s="13"/>
      <c r="T13" s="13"/>
      <c r="U13" s="51"/>
      <c r="W13" s="13"/>
      <c r="X13" s="13"/>
    </row>
    <row r="14" spans="2:24" s="39" customFormat="1" ht="12">
      <c r="B14" s="107" t="s">
        <v>266</v>
      </c>
      <c r="C14" s="64"/>
      <c r="D14" s="38"/>
      <c r="F14" s="13"/>
      <c r="G14" s="13"/>
      <c r="H14" s="51"/>
      <c r="I14" s="130"/>
      <c r="J14" s="39" t="s">
        <v>280</v>
      </c>
      <c r="L14" s="13"/>
      <c r="M14" s="13"/>
      <c r="N14" s="13"/>
      <c r="O14" s="13"/>
      <c r="P14" s="186"/>
      <c r="Q14" s="13"/>
      <c r="R14" s="14"/>
      <c r="S14" s="13"/>
      <c r="T14" s="13"/>
      <c r="U14" s="51"/>
      <c r="W14" s="13"/>
      <c r="X14" s="13"/>
    </row>
    <row r="15" spans="4:24" s="39" customFormat="1" ht="12">
      <c r="D15" s="38"/>
      <c r="F15" s="13"/>
      <c r="G15" s="13"/>
      <c r="H15" s="51"/>
      <c r="I15" s="130" t="s">
        <v>282</v>
      </c>
      <c r="J15" s="130"/>
      <c r="L15" s="13"/>
      <c r="M15" s="13"/>
      <c r="N15" s="13"/>
      <c r="O15" s="13"/>
      <c r="P15" s="186"/>
      <c r="Q15" s="13"/>
      <c r="R15" s="14"/>
      <c r="S15" s="13"/>
      <c r="T15" s="13"/>
      <c r="U15" s="51"/>
      <c r="W15" s="13"/>
      <c r="X15" s="13"/>
    </row>
    <row r="16" ht="12"/>
    <row r="17" spans="4:24" s="38" customFormat="1" ht="24" customHeight="1">
      <c r="D17" s="94" t="s">
        <v>14</v>
      </c>
      <c r="F17" s="143"/>
      <c r="G17" s="143"/>
      <c r="H17" s="143"/>
      <c r="I17" s="143"/>
      <c r="J17" s="143"/>
      <c r="K17" s="143"/>
      <c r="L17" s="143"/>
      <c r="M17" s="185"/>
      <c r="N17" s="185"/>
      <c r="O17" s="185"/>
      <c r="P17" s="190"/>
      <c r="Q17" s="185"/>
      <c r="R17" s="185"/>
      <c r="S17" s="13"/>
      <c r="T17" s="13"/>
      <c r="U17" s="51"/>
      <c r="W17" s="13"/>
      <c r="X17" s="13"/>
    </row>
    <row r="18" spans="2:24" s="39" customFormat="1" ht="12">
      <c r="B18" s="13"/>
      <c r="C18" s="13"/>
      <c r="D18" s="13"/>
      <c r="G18" s="13"/>
      <c r="H18" s="51"/>
      <c r="I18" s="13"/>
      <c r="J18" s="14"/>
      <c r="K18" s="13"/>
      <c r="L18" s="13"/>
      <c r="M18" s="13"/>
      <c r="N18" s="13"/>
      <c r="O18" s="13"/>
      <c r="P18" s="186"/>
      <c r="Q18" s="13"/>
      <c r="R18" s="13"/>
      <c r="S18" s="14"/>
      <c r="T18" s="14"/>
      <c r="U18" s="13"/>
      <c r="V18" s="13"/>
      <c r="W18" s="13"/>
      <c r="X18" s="13"/>
    </row>
    <row r="19" spans="2:24" s="39" customFormat="1" ht="12">
      <c r="B19" s="152"/>
      <c r="C19" s="41"/>
      <c r="D19" s="76"/>
      <c r="E19" s="41"/>
      <c r="F19" s="75"/>
      <c r="G19" s="42"/>
      <c r="H19" s="95"/>
      <c r="I19" s="76" t="s">
        <v>137</v>
      </c>
      <c r="J19" s="77"/>
      <c r="K19" s="78" t="s">
        <v>107</v>
      </c>
      <c r="L19" s="42"/>
      <c r="M19" s="28"/>
      <c r="N19" s="76"/>
      <c r="O19" s="76" t="s">
        <v>137</v>
      </c>
      <c r="P19" s="188"/>
      <c r="Q19" s="78" t="s">
        <v>107</v>
      </c>
      <c r="R19" s="76"/>
      <c r="S19" s="23"/>
      <c r="T19" s="191"/>
      <c r="U19" s="40"/>
      <c r="V19" s="28"/>
      <c r="W19" s="13"/>
      <c r="X19" s="13"/>
    </row>
    <row r="20" spans="2:24" s="39" customFormat="1" ht="12">
      <c r="B20" s="153"/>
      <c r="D20" s="13"/>
      <c r="F20" s="79"/>
      <c r="G20" s="44"/>
      <c r="H20" s="96"/>
      <c r="I20" s="13"/>
      <c r="J20" s="80"/>
      <c r="K20" s="81" t="s">
        <v>15</v>
      </c>
      <c r="L20" s="44"/>
      <c r="M20" s="29"/>
      <c r="N20" s="13"/>
      <c r="O20" s="13"/>
      <c r="P20" s="189"/>
      <c r="Q20" s="81" t="s">
        <v>244</v>
      </c>
      <c r="R20" s="13"/>
      <c r="S20" s="24"/>
      <c r="T20" s="14"/>
      <c r="U20" s="43"/>
      <c r="V20" s="29"/>
      <c r="W20" s="13"/>
      <c r="X20" s="13"/>
    </row>
    <row r="21" spans="2:24" s="39" customFormat="1" ht="12">
      <c r="B21" s="153"/>
      <c r="F21" s="79"/>
      <c r="G21" s="44"/>
      <c r="H21" s="96"/>
      <c r="I21" s="82" t="s">
        <v>138</v>
      </c>
      <c r="J21" s="83"/>
      <c r="K21" s="37" t="s">
        <v>16</v>
      </c>
      <c r="L21" s="84"/>
      <c r="M21" s="34"/>
      <c r="N21" s="82"/>
      <c r="O21" s="82" t="s">
        <v>138</v>
      </c>
      <c r="P21" s="140"/>
      <c r="Q21" s="37" t="s">
        <v>17</v>
      </c>
      <c r="R21" s="82"/>
      <c r="S21" s="35"/>
      <c r="T21" s="14"/>
      <c r="U21" s="43"/>
      <c r="V21" s="29"/>
      <c r="W21" s="13"/>
      <c r="X21" s="13"/>
    </row>
    <row r="22" spans="2:24" s="39" customFormat="1" ht="12">
      <c r="B22" s="113" t="s">
        <v>139</v>
      </c>
      <c r="C22" s="154">
        <v>1</v>
      </c>
      <c r="D22" s="43"/>
      <c r="G22" s="44"/>
      <c r="H22" s="96"/>
      <c r="I22" s="13" t="s">
        <v>139</v>
      </c>
      <c r="J22" s="86"/>
      <c r="K22" s="53">
        <v>2.048656294200849</v>
      </c>
      <c r="L22" s="74" t="s">
        <v>245</v>
      </c>
      <c r="M22" s="29">
        <v>0.6</v>
      </c>
      <c r="N22" s="13"/>
      <c r="O22" s="13" t="s">
        <v>139</v>
      </c>
      <c r="P22" s="189"/>
      <c r="Q22" s="53">
        <v>5</v>
      </c>
      <c r="R22" s="74" t="s">
        <v>245</v>
      </c>
      <c r="S22" s="87">
        <v>1</v>
      </c>
      <c r="T22" s="192"/>
      <c r="U22" s="43"/>
      <c r="V22" s="29"/>
      <c r="W22" s="13"/>
      <c r="X22" s="13"/>
    </row>
    <row r="23" spans="2:24" s="39" customFormat="1" ht="12">
      <c r="B23" s="113" t="s">
        <v>140</v>
      </c>
      <c r="C23" s="137" t="s">
        <v>196</v>
      </c>
      <c r="D23" s="43"/>
      <c r="G23" s="13"/>
      <c r="H23" s="97"/>
      <c r="I23" s="82" t="s">
        <v>140</v>
      </c>
      <c r="J23" s="88"/>
      <c r="K23" s="89" t="s">
        <v>196</v>
      </c>
      <c r="L23" s="37"/>
      <c r="M23" s="34"/>
      <c r="N23" s="82"/>
      <c r="O23" s="82" t="s">
        <v>140</v>
      </c>
      <c r="P23" s="140"/>
      <c r="Q23" s="89" t="s">
        <v>196</v>
      </c>
      <c r="R23" s="37"/>
      <c r="S23" s="35"/>
      <c r="T23" s="14"/>
      <c r="U23" s="43"/>
      <c r="V23" s="29"/>
      <c r="W23" s="13"/>
      <c r="X23" s="13"/>
    </row>
    <row r="24" spans="2:24" s="10" customFormat="1" ht="12">
      <c r="B24" s="113" t="s">
        <v>18</v>
      </c>
      <c r="C24" s="138">
        <v>0.5</v>
      </c>
      <c r="D24" s="45"/>
      <c r="E24" s="46"/>
      <c r="F24" s="47"/>
      <c r="G24" s="47"/>
      <c r="H24" s="98"/>
      <c r="I24" s="90" t="s">
        <v>18</v>
      </c>
      <c r="J24" s="91"/>
      <c r="K24" s="92">
        <v>0.4375</v>
      </c>
      <c r="L24" s="55"/>
      <c r="M24" s="30"/>
      <c r="N24" s="55"/>
      <c r="O24" s="90" t="s">
        <v>18</v>
      </c>
      <c r="P24" s="141"/>
      <c r="Q24" s="93">
        <v>0.5</v>
      </c>
      <c r="R24" s="55"/>
      <c r="S24" s="26"/>
      <c r="T24" s="193"/>
      <c r="U24" s="45"/>
      <c r="V24" s="30"/>
      <c r="W24" s="11"/>
      <c r="X24" s="11"/>
    </row>
    <row r="25" spans="2:22" ht="12">
      <c r="B25" s="1"/>
      <c r="C25" s="1"/>
      <c r="D25" s="1"/>
      <c r="E25" s="3"/>
      <c r="F25" s="16"/>
      <c r="G25" s="48"/>
      <c r="H25" s="98"/>
      <c r="I25" s="1"/>
      <c r="J25" s="18"/>
      <c r="K25" s="1" t="s">
        <v>19</v>
      </c>
      <c r="L25" s="1" t="s">
        <v>20</v>
      </c>
      <c r="M25" s="19" t="s">
        <v>21</v>
      </c>
      <c r="N25" s="19"/>
      <c r="O25" s="19"/>
      <c r="P25" s="142"/>
      <c r="Q25" s="19" t="s">
        <v>19</v>
      </c>
      <c r="R25" s="19" t="s">
        <v>20</v>
      </c>
      <c r="S25" s="19" t="s">
        <v>21</v>
      </c>
      <c r="T25" s="19"/>
      <c r="U25" s="19" t="s">
        <v>174</v>
      </c>
      <c r="V25" s="19" t="s">
        <v>173</v>
      </c>
    </row>
    <row r="26" spans="2:22" ht="12">
      <c r="B26" s="1" t="s">
        <v>22</v>
      </c>
      <c r="C26" s="1" t="s">
        <v>283</v>
      </c>
      <c r="D26" s="1" t="s">
        <v>22</v>
      </c>
      <c r="E26" s="62" t="s">
        <v>113</v>
      </c>
      <c r="F26" s="61" t="s">
        <v>23</v>
      </c>
      <c r="G26" s="63" t="s">
        <v>175</v>
      </c>
      <c r="H26" s="55" t="s">
        <v>24</v>
      </c>
      <c r="I26" s="1" t="s">
        <v>141</v>
      </c>
      <c r="J26" s="18" t="s">
        <v>150</v>
      </c>
      <c r="K26" s="1" t="s">
        <v>25</v>
      </c>
      <c r="L26" s="1" t="s">
        <v>26</v>
      </c>
      <c r="M26" s="19"/>
      <c r="N26" s="19" t="s">
        <v>171</v>
      </c>
      <c r="O26" s="19" t="s">
        <v>141</v>
      </c>
      <c r="P26" s="142" t="s">
        <v>150</v>
      </c>
      <c r="Q26" s="19" t="s">
        <v>25</v>
      </c>
      <c r="R26" s="19" t="s">
        <v>26</v>
      </c>
      <c r="S26" s="19"/>
      <c r="T26" s="19" t="s">
        <v>171</v>
      </c>
      <c r="U26" s="19" t="s">
        <v>171</v>
      </c>
      <c r="V26" s="19" t="s">
        <v>172</v>
      </c>
    </row>
    <row r="27" spans="1:22" ht="12">
      <c r="A27" s="10"/>
      <c r="B27" s="133">
        <v>4004</v>
      </c>
      <c r="C27" s="139">
        <v>0.5548263888888889</v>
      </c>
      <c r="D27" s="17">
        <v>4004</v>
      </c>
      <c r="E27" s="52" t="s">
        <v>125</v>
      </c>
      <c r="F27" s="52" t="s">
        <v>126</v>
      </c>
      <c r="G27" s="102" t="s">
        <v>285</v>
      </c>
      <c r="H27" s="103">
        <v>1.067</v>
      </c>
      <c r="I27" s="104">
        <v>0.45571759259259265</v>
      </c>
      <c r="J27" s="52">
        <v>2</v>
      </c>
      <c r="K27" s="104">
        <v>0.018217592592592646</v>
      </c>
      <c r="L27" s="104">
        <v>0.019438171296296353</v>
      </c>
      <c r="M27" s="52">
        <v>1</v>
      </c>
      <c r="N27" s="52"/>
      <c r="O27" s="93">
        <v>0.5548263888888889</v>
      </c>
      <c r="P27" s="142">
        <v>1</v>
      </c>
      <c r="Q27" s="93">
        <v>0.05482638888888891</v>
      </c>
      <c r="R27" s="93">
        <v>0.05849975694444447</v>
      </c>
      <c r="S27" s="36">
        <v>2</v>
      </c>
      <c r="T27" s="36"/>
      <c r="U27" s="36">
        <f aca="true" t="shared" si="0" ref="U27:U45">S27+M27</f>
        <v>3</v>
      </c>
      <c r="V27" s="19">
        <v>1</v>
      </c>
    </row>
    <row r="28" spans="1:22" ht="12">
      <c r="A28" s="10"/>
      <c r="B28" s="133">
        <v>2500</v>
      </c>
      <c r="C28" s="139">
        <v>0.5590972222222222</v>
      </c>
      <c r="D28" s="17">
        <v>2500</v>
      </c>
      <c r="E28" s="52" t="s">
        <v>136</v>
      </c>
      <c r="F28" s="52" t="s">
        <v>215</v>
      </c>
      <c r="G28" s="102" t="s">
        <v>285</v>
      </c>
      <c r="H28" s="103">
        <v>0.956</v>
      </c>
      <c r="I28" s="104">
        <v>0.4590856481481482</v>
      </c>
      <c r="J28" s="52">
        <v>6</v>
      </c>
      <c r="K28" s="104">
        <v>0.021585648148148173</v>
      </c>
      <c r="L28" s="104">
        <v>0.020635879629629653</v>
      </c>
      <c r="M28" s="52">
        <v>6</v>
      </c>
      <c r="N28" s="52"/>
      <c r="O28" s="93">
        <v>0.5590972222222222</v>
      </c>
      <c r="P28" s="142">
        <v>4</v>
      </c>
      <c r="Q28" s="93">
        <v>0.059097222222222245</v>
      </c>
      <c r="R28" s="93">
        <v>0.05649694444444447</v>
      </c>
      <c r="S28" s="36">
        <v>1</v>
      </c>
      <c r="T28" s="36"/>
      <c r="U28" s="36">
        <f t="shared" si="0"/>
        <v>7</v>
      </c>
      <c r="V28" s="19">
        <v>2</v>
      </c>
    </row>
    <row r="29" spans="2:22" ht="12">
      <c r="B29" s="133">
        <v>68</v>
      </c>
      <c r="C29" s="139">
        <v>0.5586111111111111</v>
      </c>
      <c r="D29" s="17">
        <v>68</v>
      </c>
      <c r="E29" s="52" t="s">
        <v>27</v>
      </c>
      <c r="F29" s="52" t="s">
        <v>28</v>
      </c>
      <c r="G29" s="102" t="s">
        <v>285</v>
      </c>
      <c r="H29" s="103">
        <v>1.035</v>
      </c>
      <c r="I29" s="104">
        <v>0.45677083333333335</v>
      </c>
      <c r="J29" s="52">
        <v>4</v>
      </c>
      <c r="K29" s="104">
        <v>0.019270833333333348</v>
      </c>
      <c r="L29" s="104">
        <v>0.019945312500000013</v>
      </c>
      <c r="M29" s="52">
        <v>3</v>
      </c>
      <c r="N29" s="52"/>
      <c r="O29" s="93">
        <v>0.5586111111111111</v>
      </c>
      <c r="P29" s="142">
        <v>3</v>
      </c>
      <c r="Q29" s="93">
        <v>0.05861111111111106</v>
      </c>
      <c r="R29" s="93">
        <v>0.06066249999999994</v>
      </c>
      <c r="S29" s="36">
        <v>5</v>
      </c>
      <c r="T29" s="36"/>
      <c r="U29" s="36">
        <f t="shared" si="0"/>
        <v>8</v>
      </c>
      <c r="V29" s="19">
        <v>3</v>
      </c>
    </row>
    <row r="30" spans="2:22" ht="12">
      <c r="B30" s="134">
        <v>5830</v>
      </c>
      <c r="C30" s="139">
        <v>0.5593171296296297</v>
      </c>
      <c r="D30" s="17">
        <v>5830</v>
      </c>
      <c r="E30" s="52" t="s">
        <v>30</v>
      </c>
      <c r="F30" s="52" t="s">
        <v>31</v>
      </c>
      <c r="G30" s="102" t="s">
        <v>285</v>
      </c>
      <c r="H30" s="103">
        <v>1.04</v>
      </c>
      <c r="I30" s="104">
        <v>0.45655092592592594</v>
      </c>
      <c r="J30" s="52">
        <v>3</v>
      </c>
      <c r="K30" s="104">
        <v>0.019050925925925943</v>
      </c>
      <c r="L30" s="104">
        <v>0.01981296296296298</v>
      </c>
      <c r="M30" s="52">
        <v>2</v>
      </c>
      <c r="N30" s="52"/>
      <c r="O30" s="93">
        <v>0.5593171296296297</v>
      </c>
      <c r="P30" s="142">
        <v>5</v>
      </c>
      <c r="Q30" s="93">
        <v>0.05931712962962965</v>
      </c>
      <c r="R30" s="93">
        <v>0.061689814814814836</v>
      </c>
      <c r="S30" s="36">
        <v>7</v>
      </c>
      <c r="T30" s="36"/>
      <c r="U30" s="36">
        <f t="shared" si="0"/>
        <v>9</v>
      </c>
      <c r="V30" s="19">
        <v>4</v>
      </c>
    </row>
    <row r="31" spans="2:22" ht="12">
      <c r="B31" s="133">
        <v>4825</v>
      </c>
      <c r="C31" s="139">
        <v>0.5671527777777777</v>
      </c>
      <c r="D31" s="17">
        <v>4825</v>
      </c>
      <c r="E31" s="52" t="s">
        <v>203</v>
      </c>
      <c r="F31" s="52" t="s">
        <v>118</v>
      </c>
      <c r="G31" s="102" t="s">
        <v>285</v>
      </c>
      <c r="H31" s="103">
        <v>0.888</v>
      </c>
      <c r="I31" s="104">
        <v>0.4621296296296296</v>
      </c>
      <c r="J31" s="52">
        <v>9</v>
      </c>
      <c r="K31" s="104">
        <v>0.024629629629629612</v>
      </c>
      <c r="L31" s="104">
        <v>0.021871111111111095</v>
      </c>
      <c r="M31" s="52">
        <v>7</v>
      </c>
      <c r="N31" s="52"/>
      <c r="O31" s="93">
        <v>0.5671527777777777</v>
      </c>
      <c r="P31" s="142">
        <v>8</v>
      </c>
      <c r="Q31" s="93">
        <v>0.06715277777777773</v>
      </c>
      <c r="R31" s="93">
        <v>0.059631666666666625</v>
      </c>
      <c r="S31" s="36">
        <v>3</v>
      </c>
      <c r="T31" s="36"/>
      <c r="U31" s="36">
        <f t="shared" si="0"/>
        <v>10</v>
      </c>
      <c r="V31" s="19">
        <v>5</v>
      </c>
    </row>
    <row r="32" spans="1:22" ht="12">
      <c r="A32" s="10"/>
      <c r="B32" s="134">
        <v>5084</v>
      </c>
      <c r="C32" s="139">
        <v>0.5685300925925926</v>
      </c>
      <c r="D32" s="17">
        <v>5084</v>
      </c>
      <c r="E32" s="52" t="s">
        <v>210</v>
      </c>
      <c r="F32" s="52" t="s">
        <v>118</v>
      </c>
      <c r="G32" s="102" t="s">
        <v>285</v>
      </c>
      <c r="H32" s="103">
        <v>0.888</v>
      </c>
      <c r="I32" s="104">
        <v>0.46072916666666663</v>
      </c>
      <c r="J32" s="52">
        <v>7</v>
      </c>
      <c r="K32" s="104">
        <v>0.023229166666666634</v>
      </c>
      <c r="L32" s="104">
        <v>0.020627499999999972</v>
      </c>
      <c r="M32" s="52">
        <v>5</v>
      </c>
      <c r="N32" s="52"/>
      <c r="O32" s="93">
        <v>0.5685300925925926</v>
      </c>
      <c r="P32" s="142">
        <v>9</v>
      </c>
      <c r="Q32" s="93">
        <v>0.06853009259259257</v>
      </c>
      <c r="R32" s="93">
        <v>0.060854722222222206</v>
      </c>
      <c r="S32" s="36">
        <v>6</v>
      </c>
      <c r="T32" s="36"/>
      <c r="U32" s="36">
        <f t="shared" si="0"/>
        <v>11</v>
      </c>
      <c r="V32" s="19">
        <v>6</v>
      </c>
    </row>
    <row r="33" spans="1:22" ht="12">
      <c r="A33" s="10"/>
      <c r="B33" s="134">
        <v>5841</v>
      </c>
      <c r="C33" s="139">
        <v>0.5594560185185186</v>
      </c>
      <c r="D33" s="17">
        <v>5841</v>
      </c>
      <c r="E33" s="52" t="s">
        <v>229</v>
      </c>
      <c r="F33" s="52" t="s">
        <v>153</v>
      </c>
      <c r="G33" s="102" t="s">
        <v>285</v>
      </c>
      <c r="H33" s="103">
        <v>1.014</v>
      </c>
      <c r="I33" s="104">
        <v>0.459074074074074</v>
      </c>
      <c r="J33" s="52">
        <v>5</v>
      </c>
      <c r="K33" s="104">
        <v>0.021574074074074023</v>
      </c>
      <c r="L33" s="104">
        <v>0.02187611111111106</v>
      </c>
      <c r="M33" s="52">
        <v>8</v>
      </c>
      <c r="N33" s="52"/>
      <c r="O33" s="93">
        <v>0.5594560185185186</v>
      </c>
      <c r="P33" s="142">
        <v>6</v>
      </c>
      <c r="Q33" s="93">
        <v>0.05945601851851856</v>
      </c>
      <c r="R33" s="93">
        <v>0.06028840277777782</v>
      </c>
      <c r="S33" s="36">
        <v>4</v>
      </c>
      <c r="T33" s="36"/>
      <c r="U33" s="36">
        <f t="shared" si="0"/>
        <v>12</v>
      </c>
      <c r="V33" s="19">
        <v>7</v>
      </c>
    </row>
    <row r="34" spans="1:22" ht="12">
      <c r="A34" s="10"/>
      <c r="B34" s="134">
        <v>5785</v>
      </c>
      <c r="C34" s="139">
        <v>0.5549884259259259</v>
      </c>
      <c r="D34" s="17">
        <v>5785</v>
      </c>
      <c r="E34" s="52" t="s">
        <v>124</v>
      </c>
      <c r="F34" s="52" t="s">
        <v>29</v>
      </c>
      <c r="G34" s="102" t="s">
        <v>285</v>
      </c>
      <c r="H34" s="103">
        <v>1.124</v>
      </c>
      <c r="I34" s="104">
        <v>0.4554282407407408</v>
      </c>
      <c r="J34" s="52">
        <v>1</v>
      </c>
      <c r="K34" s="104">
        <v>0.017928240740740786</v>
      </c>
      <c r="L34" s="104">
        <v>0.020151342592592644</v>
      </c>
      <c r="M34" s="52">
        <v>4</v>
      </c>
      <c r="N34" s="52"/>
      <c r="O34" s="93">
        <v>0.5549884259259259</v>
      </c>
      <c r="P34" s="142">
        <v>2</v>
      </c>
      <c r="Q34" s="93">
        <v>0.0549884259259259</v>
      </c>
      <c r="R34" s="93">
        <v>0.06180699074074072</v>
      </c>
      <c r="S34" s="36">
        <v>8</v>
      </c>
      <c r="T34" s="36"/>
      <c r="U34" s="36">
        <f t="shared" si="0"/>
        <v>12</v>
      </c>
      <c r="V34" s="19">
        <v>8</v>
      </c>
    </row>
    <row r="35" spans="2:22" ht="12">
      <c r="B35" s="134">
        <v>5920</v>
      </c>
      <c r="C35" s="139">
        <v>0.5748263888888888</v>
      </c>
      <c r="D35" s="17">
        <v>5920</v>
      </c>
      <c r="E35" s="52" t="s">
        <v>114</v>
      </c>
      <c r="F35" s="52" t="s">
        <v>115</v>
      </c>
      <c r="G35" s="102" t="s">
        <v>285</v>
      </c>
      <c r="H35" s="103">
        <v>0.844</v>
      </c>
      <c r="I35" s="104">
        <v>0.4643402777777778</v>
      </c>
      <c r="J35" s="52">
        <v>15</v>
      </c>
      <c r="K35" s="104">
        <v>0.02684027777777781</v>
      </c>
      <c r="L35" s="104">
        <v>0.022653194444444472</v>
      </c>
      <c r="M35" s="52">
        <v>9</v>
      </c>
      <c r="N35" s="52"/>
      <c r="O35" s="93">
        <v>0.5748263888888888</v>
      </c>
      <c r="P35" s="142">
        <v>15</v>
      </c>
      <c r="Q35" s="93">
        <v>0.07482638888888882</v>
      </c>
      <c r="R35" s="93">
        <v>0.06315347222222216</v>
      </c>
      <c r="S35" s="36">
        <v>10</v>
      </c>
      <c r="T35" s="36"/>
      <c r="U35" s="36">
        <f t="shared" si="0"/>
        <v>19</v>
      </c>
      <c r="V35" s="19">
        <v>9</v>
      </c>
    </row>
    <row r="36" spans="1:22" ht="12">
      <c r="A36" s="10"/>
      <c r="B36" s="133">
        <v>5833</v>
      </c>
      <c r="C36" s="139">
        <v>0.5626388888888889</v>
      </c>
      <c r="D36" s="17">
        <v>5833</v>
      </c>
      <c r="E36" s="52" t="s">
        <v>119</v>
      </c>
      <c r="F36" s="52" t="s">
        <v>206</v>
      </c>
      <c r="G36" s="102" t="s">
        <v>285</v>
      </c>
      <c r="H36" s="103">
        <v>1.003</v>
      </c>
      <c r="I36" s="104">
        <v>0.4624074074074074</v>
      </c>
      <c r="J36" s="52">
        <v>10</v>
      </c>
      <c r="K36" s="104">
        <v>0.024907407407407378</v>
      </c>
      <c r="L36" s="104">
        <v>0.024982129629629597</v>
      </c>
      <c r="M36" s="52">
        <v>14</v>
      </c>
      <c r="N36" s="52"/>
      <c r="O36" s="93">
        <v>0.5626388888888889</v>
      </c>
      <c r="P36" s="142">
        <v>7</v>
      </c>
      <c r="Q36" s="93">
        <v>0.06263888888888891</v>
      </c>
      <c r="R36" s="93">
        <v>0.06282680555555557</v>
      </c>
      <c r="S36" s="36">
        <v>9</v>
      </c>
      <c r="T36" s="36"/>
      <c r="U36" s="36">
        <f t="shared" si="0"/>
        <v>23</v>
      </c>
      <c r="V36" s="19">
        <v>10</v>
      </c>
    </row>
    <row r="37" spans="2:22" ht="12">
      <c r="B37" s="134">
        <v>6311</v>
      </c>
      <c r="C37" s="139">
        <v>0.5726851851851852</v>
      </c>
      <c r="D37" s="17">
        <v>6311</v>
      </c>
      <c r="E37" s="52" t="s">
        <v>222</v>
      </c>
      <c r="F37" s="52" t="s">
        <v>223</v>
      </c>
      <c r="G37" s="102" t="s">
        <v>285</v>
      </c>
      <c r="H37" s="103">
        <v>0.944</v>
      </c>
      <c r="I37" s="104">
        <v>0.4630787037037037</v>
      </c>
      <c r="J37" s="52">
        <v>11</v>
      </c>
      <c r="K37" s="104">
        <v>0.025578703703703687</v>
      </c>
      <c r="L37" s="104">
        <v>0.02414629629629628</v>
      </c>
      <c r="M37" s="52">
        <v>11</v>
      </c>
      <c r="N37" s="52"/>
      <c r="O37" s="93">
        <v>0.5726851851851852</v>
      </c>
      <c r="P37" s="142">
        <v>13</v>
      </c>
      <c r="Q37" s="93">
        <v>0.07268518518518519</v>
      </c>
      <c r="R37" s="93">
        <v>0.06861481481481481</v>
      </c>
      <c r="S37" s="36">
        <v>12</v>
      </c>
      <c r="T37" s="36"/>
      <c r="U37" s="36">
        <f t="shared" si="0"/>
        <v>23</v>
      </c>
      <c r="V37" s="19">
        <v>11</v>
      </c>
    </row>
    <row r="38" spans="1:22" ht="12">
      <c r="A38" s="10"/>
      <c r="B38" s="134">
        <v>4712</v>
      </c>
      <c r="C38" s="139">
        <v>0.5717708333333333</v>
      </c>
      <c r="D38" s="17">
        <v>4712</v>
      </c>
      <c r="E38" s="52" t="s">
        <v>132</v>
      </c>
      <c r="F38" s="52" t="s">
        <v>118</v>
      </c>
      <c r="G38" s="102" t="s">
        <v>285</v>
      </c>
      <c r="H38" s="103">
        <v>0.888</v>
      </c>
      <c r="I38" s="104">
        <v>0.4651273148148148</v>
      </c>
      <c r="J38" s="52">
        <v>17</v>
      </c>
      <c r="K38" s="104">
        <v>0.027627314814814785</v>
      </c>
      <c r="L38" s="104">
        <v>0.02453305555555553</v>
      </c>
      <c r="M38" s="52">
        <v>13</v>
      </c>
      <c r="N38" s="52"/>
      <c r="O38" s="93">
        <v>0.5717708333333333</v>
      </c>
      <c r="P38" s="142">
        <v>11</v>
      </c>
      <c r="Q38" s="93">
        <v>0.07177083333333334</v>
      </c>
      <c r="R38" s="93">
        <v>0.06373250000000001</v>
      </c>
      <c r="S38" s="36">
        <v>11</v>
      </c>
      <c r="T38" s="36"/>
      <c r="U38" s="36">
        <f t="shared" si="0"/>
        <v>24</v>
      </c>
      <c r="V38" s="19">
        <v>12</v>
      </c>
    </row>
    <row r="39" spans="2:22" ht="12">
      <c r="B39" s="134">
        <v>5016</v>
      </c>
      <c r="C39" s="139">
        <v>0.5784490740740741</v>
      </c>
      <c r="D39" s="17">
        <v>5016</v>
      </c>
      <c r="E39" s="52" t="s">
        <v>117</v>
      </c>
      <c r="F39" s="52" t="s">
        <v>118</v>
      </c>
      <c r="G39" s="102" t="s">
        <v>285</v>
      </c>
      <c r="H39" s="103">
        <v>0.888</v>
      </c>
      <c r="I39" s="104">
        <v>0.4634375</v>
      </c>
      <c r="J39" s="52">
        <v>12</v>
      </c>
      <c r="K39" s="104">
        <v>0.0259375</v>
      </c>
      <c r="L39" s="104">
        <v>0.0230325</v>
      </c>
      <c r="M39" s="52">
        <v>10</v>
      </c>
      <c r="N39" s="52"/>
      <c r="O39" s="93">
        <v>0.5784490740740741</v>
      </c>
      <c r="P39" s="142">
        <v>17</v>
      </c>
      <c r="Q39" s="93">
        <v>0.07844907407407409</v>
      </c>
      <c r="R39" s="93">
        <v>0.0696627777777778</v>
      </c>
      <c r="S39" s="36">
        <v>15</v>
      </c>
      <c r="T39" s="36"/>
      <c r="U39" s="36">
        <f t="shared" si="0"/>
        <v>25</v>
      </c>
      <c r="V39" s="19">
        <v>13</v>
      </c>
    </row>
    <row r="40" spans="1:22" ht="12">
      <c r="A40" s="10"/>
      <c r="B40" s="134">
        <v>6066</v>
      </c>
      <c r="C40" s="139">
        <v>0.5702662037037037</v>
      </c>
      <c r="D40" s="17">
        <v>6066</v>
      </c>
      <c r="E40" s="52" t="s">
        <v>224</v>
      </c>
      <c r="F40" s="52" t="s">
        <v>225</v>
      </c>
      <c r="G40" s="102" t="s">
        <v>285</v>
      </c>
      <c r="H40" s="103">
        <v>0.98</v>
      </c>
      <c r="I40" s="104">
        <v>0.46445601851851853</v>
      </c>
      <c r="J40" s="52">
        <v>16</v>
      </c>
      <c r="K40" s="104">
        <v>0.026956018518518532</v>
      </c>
      <c r="L40" s="104">
        <v>0.02641689814814816</v>
      </c>
      <c r="M40" s="52">
        <v>18</v>
      </c>
      <c r="N40" s="52"/>
      <c r="O40" s="93">
        <v>0.5702662037037037</v>
      </c>
      <c r="P40" s="142">
        <v>10</v>
      </c>
      <c r="Q40" s="93">
        <v>0.07026620370370373</v>
      </c>
      <c r="R40" s="93">
        <v>0.06886087962962965</v>
      </c>
      <c r="S40" s="36">
        <v>13</v>
      </c>
      <c r="T40" s="36"/>
      <c r="U40" s="36">
        <f t="shared" si="0"/>
        <v>31</v>
      </c>
      <c r="V40" s="19">
        <v>14</v>
      </c>
    </row>
    <row r="41" spans="1:22" ht="12">
      <c r="A41" s="10"/>
      <c r="B41" s="133">
        <v>4677</v>
      </c>
      <c r="C41" s="139">
        <v>0.5726967592592592</v>
      </c>
      <c r="D41" s="17">
        <v>4677</v>
      </c>
      <c r="E41" s="52" t="s">
        <v>120</v>
      </c>
      <c r="F41" s="52" t="s">
        <v>121</v>
      </c>
      <c r="G41" s="102" t="s">
        <v>285</v>
      </c>
      <c r="H41" s="103">
        <v>0.95</v>
      </c>
      <c r="I41" s="104">
        <v>0.4653009259259259</v>
      </c>
      <c r="J41" s="52">
        <v>18</v>
      </c>
      <c r="K41" s="104">
        <v>0.027800925925925923</v>
      </c>
      <c r="L41" s="104">
        <v>0.026410879629629624</v>
      </c>
      <c r="M41" s="52">
        <v>17</v>
      </c>
      <c r="N41" s="52"/>
      <c r="O41" s="93">
        <v>0.5726967592592592</v>
      </c>
      <c r="P41" s="142">
        <v>14</v>
      </c>
      <c r="Q41" s="93">
        <v>0.07269675925925922</v>
      </c>
      <c r="R41" s="93">
        <v>0.06906192129629626</v>
      </c>
      <c r="S41" s="36">
        <v>14</v>
      </c>
      <c r="T41" s="36"/>
      <c r="U41" s="36">
        <f t="shared" si="0"/>
        <v>31</v>
      </c>
      <c r="V41" s="19">
        <v>15</v>
      </c>
    </row>
    <row r="42" spans="1:22" ht="12">
      <c r="A42" s="10"/>
      <c r="B42" s="134">
        <v>6501</v>
      </c>
      <c r="C42" s="139">
        <v>0.5720833333333334</v>
      </c>
      <c r="D42" s="17">
        <v>6501</v>
      </c>
      <c r="E42" s="52" t="s">
        <v>207</v>
      </c>
      <c r="F42" s="52" t="s">
        <v>208</v>
      </c>
      <c r="G42" s="102" t="s">
        <v>285</v>
      </c>
      <c r="H42" s="103">
        <v>0.971</v>
      </c>
      <c r="I42" s="104">
        <v>0.46424768518518517</v>
      </c>
      <c r="J42" s="52">
        <v>14</v>
      </c>
      <c r="K42" s="104">
        <v>0.026747685185185166</v>
      </c>
      <c r="L42" s="104">
        <v>0.025972002314814797</v>
      </c>
      <c r="M42" s="52">
        <v>16</v>
      </c>
      <c r="N42" s="52"/>
      <c r="O42" s="93">
        <v>0.5720833333333334</v>
      </c>
      <c r="P42" s="142">
        <v>12</v>
      </c>
      <c r="Q42" s="93">
        <v>0.07208333333333339</v>
      </c>
      <c r="R42" s="93">
        <v>0.06999291666666672</v>
      </c>
      <c r="S42" s="36">
        <v>16</v>
      </c>
      <c r="T42" s="36"/>
      <c r="U42" s="36">
        <f t="shared" si="0"/>
        <v>32</v>
      </c>
      <c r="V42" s="19">
        <v>16</v>
      </c>
    </row>
    <row r="43" spans="2:22" ht="12">
      <c r="B43" s="133">
        <v>6536</v>
      </c>
      <c r="C43" s="139">
        <v>0.5761921296296296</v>
      </c>
      <c r="D43" s="17">
        <v>6536</v>
      </c>
      <c r="E43" s="52" t="s">
        <v>32</v>
      </c>
      <c r="F43" s="52" t="s">
        <v>33</v>
      </c>
      <c r="G43" s="102" t="s">
        <v>285</v>
      </c>
      <c r="H43" s="103">
        <v>0.98</v>
      </c>
      <c r="I43" s="104">
        <v>0.46379629629629626</v>
      </c>
      <c r="J43" s="52">
        <v>13</v>
      </c>
      <c r="K43" s="104">
        <v>0.026296296296296262</v>
      </c>
      <c r="L43" s="104">
        <v>0.025770370370370336</v>
      </c>
      <c r="M43" s="52">
        <v>15</v>
      </c>
      <c r="N43" s="52"/>
      <c r="O43" s="93">
        <v>0.5761921296296296</v>
      </c>
      <c r="P43" s="142">
        <v>16</v>
      </c>
      <c r="Q43" s="93">
        <v>0.07619212962962962</v>
      </c>
      <c r="R43" s="93">
        <v>0.07466828703703703</v>
      </c>
      <c r="S43" s="36">
        <v>17</v>
      </c>
      <c r="T43" s="36"/>
      <c r="U43" s="36">
        <f t="shared" si="0"/>
        <v>32</v>
      </c>
      <c r="V43" s="19">
        <v>17</v>
      </c>
    </row>
    <row r="44" spans="2:22" ht="12">
      <c r="B44" s="134">
        <v>4135</v>
      </c>
      <c r="C44" s="139" t="s">
        <v>1</v>
      </c>
      <c r="D44" s="17">
        <v>4135</v>
      </c>
      <c r="E44" s="52" t="s">
        <v>122</v>
      </c>
      <c r="F44" s="52" t="s">
        <v>123</v>
      </c>
      <c r="G44" s="102" t="s">
        <v>285</v>
      </c>
      <c r="H44" s="103">
        <v>1.037</v>
      </c>
      <c r="I44" s="104">
        <v>0.4608449074074074</v>
      </c>
      <c r="J44" s="52">
        <v>8</v>
      </c>
      <c r="K44" s="104">
        <v>0.02334490740740741</v>
      </c>
      <c r="L44" s="104">
        <v>0.024208668981481486</v>
      </c>
      <c r="M44" s="52">
        <v>12</v>
      </c>
      <c r="N44" s="52"/>
      <c r="O44" s="93" t="s">
        <v>106</v>
      </c>
      <c r="P44" s="142" t="s">
        <v>106</v>
      </c>
      <c r="Q44" s="93" t="s">
        <v>106</v>
      </c>
      <c r="R44" s="93" t="s">
        <v>106</v>
      </c>
      <c r="S44" s="36">
        <v>20</v>
      </c>
      <c r="T44" s="36"/>
      <c r="U44" s="36">
        <f t="shared" si="0"/>
        <v>32</v>
      </c>
      <c r="V44" s="19">
        <v>18</v>
      </c>
    </row>
    <row r="45" spans="1:22" ht="12">
      <c r="A45" s="10"/>
      <c r="B45" s="134">
        <v>3</v>
      </c>
      <c r="C45" s="139" t="s">
        <v>0</v>
      </c>
      <c r="D45" s="17">
        <v>3</v>
      </c>
      <c r="E45" s="52" t="s">
        <v>234</v>
      </c>
      <c r="F45" s="52" t="s">
        <v>235</v>
      </c>
      <c r="G45" s="102" t="s">
        <v>285</v>
      </c>
      <c r="H45" s="103">
        <v>0.797</v>
      </c>
      <c r="I45" s="104" t="s">
        <v>0</v>
      </c>
      <c r="J45" s="52" t="s">
        <v>0</v>
      </c>
      <c r="K45" s="104" t="s">
        <v>0</v>
      </c>
      <c r="L45" s="104" t="s">
        <v>0</v>
      </c>
      <c r="M45" s="52">
        <v>20</v>
      </c>
      <c r="N45" s="52"/>
      <c r="O45" s="93" t="s">
        <v>0</v>
      </c>
      <c r="P45" s="142" t="s">
        <v>0</v>
      </c>
      <c r="Q45" s="93" t="s">
        <v>0</v>
      </c>
      <c r="R45" s="93" t="s">
        <v>0</v>
      </c>
      <c r="S45" s="36">
        <v>20</v>
      </c>
      <c r="T45" s="36"/>
      <c r="U45" s="36">
        <f t="shared" si="0"/>
        <v>40</v>
      </c>
      <c r="V45" s="19">
        <v>19</v>
      </c>
    </row>
    <row r="46" spans="1:22" ht="12">
      <c r="A46" s="10"/>
      <c r="B46" s="134"/>
      <c r="C46" s="139"/>
      <c r="D46" s="17"/>
      <c r="E46" s="52"/>
      <c r="F46" s="52"/>
      <c r="G46" s="102"/>
      <c r="H46" s="103"/>
      <c r="I46" s="104"/>
      <c r="J46" s="52"/>
      <c r="K46" s="104"/>
      <c r="L46" s="104"/>
      <c r="M46" s="52"/>
      <c r="N46" s="52"/>
      <c r="O46" s="93"/>
      <c r="P46" s="142"/>
      <c r="Q46" s="93"/>
      <c r="R46" s="93"/>
      <c r="S46" s="36"/>
      <c r="T46" s="36"/>
      <c r="U46" s="36"/>
      <c r="V46" s="19"/>
    </row>
  </sheetData>
  <sheetProtection/>
  <dataValidations count="2">
    <dataValidation allowBlank="1" showInputMessage="1" showErrorMessage="1" imeMode="on" sqref="K19:K21 Q19:Q21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K23 Q23">
      <formula1>"5m以下,5～9m,9m以上"</formula1>
    </dataValidation>
  </dataValidations>
  <printOptions/>
  <pageMargins left="0.75" right="0.75" top="1" bottom="1" header="0.512" footer="0.512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Z71"/>
  <sheetViews>
    <sheetView tabSelected="1" zoomScalePageLayoutView="0" workbookViewId="0" topLeftCell="A1">
      <selection activeCell="G23" sqref="G23"/>
    </sheetView>
  </sheetViews>
  <sheetFormatPr defaultColWidth="9.140625" defaultRowHeight="12"/>
  <cols>
    <col min="1" max="1" width="3.8515625" style="8" customWidth="1"/>
    <col min="2" max="3" width="10.140625" style="2" customWidth="1"/>
    <col min="4" max="4" width="6.57421875" style="2" customWidth="1"/>
    <col min="5" max="5" width="21.28125" style="9" customWidth="1"/>
    <col min="6" max="6" width="21.28125" style="8" customWidth="1"/>
    <col min="7" max="7" width="8.28125" style="11" customWidth="1"/>
    <col min="8" max="8" width="7.28125" style="99" customWidth="1"/>
    <col min="9" max="9" width="9.7109375" style="2" customWidth="1"/>
    <col min="10" max="10" width="5.7109375" style="4" customWidth="1"/>
    <col min="11" max="12" width="9.7109375" style="2" customWidth="1"/>
    <col min="13" max="14" width="5.7109375" style="11" customWidth="1"/>
    <col min="15" max="15" width="9.7109375" style="11" customWidth="1"/>
    <col min="16" max="16" width="5.7109375" style="187" customWidth="1"/>
    <col min="17" max="18" width="9.7109375" style="11" customWidth="1"/>
    <col min="19" max="20" width="5.7109375" style="12" customWidth="1"/>
    <col min="21" max="22" width="5.7109375" style="11" customWidth="1"/>
    <col min="23" max="24" width="7.28125" style="2" customWidth="1"/>
    <col min="25" max="16384" width="9.140625" style="8" customWidth="1"/>
  </cols>
  <sheetData>
    <row r="1" ht="12"/>
    <row r="2" spans="2:24" s="39" customFormat="1" ht="12">
      <c r="B2" s="13"/>
      <c r="C2" s="13"/>
      <c r="D2" s="38" t="s">
        <v>142</v>
      </c>
      <c r="F2" s="13"/>
      <c r="G2" s="13"/>
      <c r="H2" s="51"/>
      <c r="I2" s="38" t="s">
        <v>145</v>
      </c>
      <c r="J2" s="13"/>
      <c r="K2" s="13"/>
      <c r="L2" s="13"/>
      <c r="M2" s="13"/>
      <c r="N2" s="13"/>
      <c r="O2" s="13"/>
      <c r="P2" s="186"/>
      <c r="Q2" s="13"/>
      <c r="R2" s="14"/>
      <c r="S2" s="13"/>
      <c r="T2" s="13"/>
      <c r="U2" s="38" t="s">
        <v>8</v>
      </c>
      <c r="W2" s="13"/>
      <c r="X2" s="13"/>
    </row>
    <row r="3" spans="2:24" s="39" customFormat="1" ht="12">
      <c r="B3" s="13"/>
      <c r="C3" s="13"/>
      <c r="D3" s="38" t="s">
        <v>9</v>
      </c>
      <c r="F3" s="13"/>
      <c r="G3" s="13"/>
      <c r="H3" s="51"/>
      <c r="I3" s="38" t="s">
        <v>146</v>
      </c>
      <c r="J3" s="13"/>
      <c r="K3" s="13"/>
      <c r="L3" s="13"/>
      <c r="M3" s="13"/>
      <c r="N3" s="13"/>
      <c r="O3" s="13"/>
      <c r="P3" s="186"/>
      <c r="Q3" s="13"/>
      <c r="R3" s="14"/>
      <c r="S3" s="13"/>
      <c r="T3" s="13"/>
      <c r="U3" s="39" t="s">
        <v>10</v>
      </c>
      <c r="V3" s="39" t="s">
        <v>188</v>
      </c>
      <c r="W3" s="13"/>
      <c r="X3" s="13"/>
    </row>
    <row r="4" spans="2:24" s="39" customFormat="1" ht="12">
      <c r="B4" s="13"/>
      <c r="C4" s="13"/>
      <c r="D4" s="38" t="s">
        <v>143</v>
      </c>
      <c r="F4" s="13"/>
      <c r="G4" s="13"/>
      <c r="H4" s="51"/>
      <c r="I4" s="38" t="s">
        <v>147</v>
      </c>
      <c r="J4" s="13"/>
      <c r="K4" s="13"/>
      <c r="L4" s="13"/>
      <c r="M4" s="13"/>
      <c r="N4" s="13"/>
      <c r="O4" s="13"/>
      <c r="P4" s="186"/>
      <c r="Q4" s="13"/>
      <c r="R4" s="14"/>
      <c r="S4" s="13"/>
      <c r="T4" s="13"/>
      <c r="U4" s="39" t="s">
        <v>11</v>
      </c>
      <c r="V4" s="50" t="s">
        <v>189</v>
      </c>
      <c r="W4" s="13"/>
      <c r="X4" s="13"/>
    </row>
    <row r="5" spans="2:24" s="39" customFormat="1" ht="12">
      <c r="B5" s="13"/>
      <c r="C5" s="13"/>
      <c r="D5" s="38" t="s">
        <v>144</v>
      </c>
      <c r="F5" s="13"/>
      <c r="G5" s="13"/>
      <c r="H5" s="51"/>
      <c r="I5" s="38" t="s">
        <v>148</v>
      </c>
      <c r="J5" s="13"/>
      <c r="K5" s="13"/>
      <c r="L5" s="13"/>
      <c r="M5" s="13"/>
      <c r="N5" s="13"/>
      <c r="O5" s="13"/>
      <c r="P5" s="186"/>
      <c r="Q5" s="13"/>
      <c r="R5" s="14"/>
      <c r="S5" s="13"/>
      <c r="T5" s="13"/>
      <c r="U5" s="39" t="s">
        <v>12</v>
      </c>
      <c r="V5" s="39" t="s">
        <v>187</v>
      </c>
      <c r="W5" s="13"/>
      <c r="X5" s="13"/>
    </row>
    <row r="6" spans="4:24" s="39" customFormat="1" ht="12">
      <c r="D6" s="38"/>
      <c r="F6" s="13"/>
      <c r="G6" s="13"/>
      <c r="H6" s="51"/>
      <c r="I6" s="38" t="s">
        <v>149</v>
      </c>
      <c r="J6" s="13"/>
      <c r="K6" s="13"/>
      <c r="L6" s="13"/>
      <c r="M6" s="13"/>
      <c r="N6" s="13"/>
      <c r="O6" s="13"/>
      <c r="P6" s="186"/>
      <c r="Q6" s="13"/>
      <c r="R6" s="14"/>
      <c r="S6" s="13"/>
      <c r="T6" s="13"/>
      <c r="U6" s="51" t="s">
        <v>13</v>
      </c>
      <c r="V6" s="39" t="s">
        <v>190</v>
      </c>
      <c r="W6" s="13"/>
      <c r="X6" s="13"/>
    </row>
    <row r="7" spans="2:24" s="39" customFormat="1" ht="12">
      <c r="B7" s="106" t="s">
        <v>268</v>
      </c>
      <c r="D7" s="38"/>
      <c r="F7" s="13"/>
      <c r="G7" s="13"/>
      <c r="H7" s="51"/>
      <c r="I7" s="38"/>
      <c r="J7" s="13"/>
      <c r="K7" s="13"/>
      <c r="L7" s="13"/>
      <c r="M7" s="13"/>
      <c r="N7" s="13"/>
      <c r="O7" s="13"/>
      <c r="P7" s="186"/>
      <c r="Q7" s="13"/>
      <c r="R7" s="14"/>
      <c r="S7" s="13"/>
      <c r="T7" s="13"/>
      <c r="U7" s="51"/>
      <c r="W7" s="13"/>
      <c r="X7" s="13"/>
    </row>
    <row r="8" spans="2:24" s="39" customFormat="1" ht="12">
      <c r="B8" s="135"/>
      <c r="C8" s="51" t="s">
        <v>249</v>
      </c>
      <c r="D8" s="38"/>
      <c r="F8" s="13"/>
      <c r="G8" s="13"/>
      <c r="H8" s="51"/>
      <c r="I8" s="38"/>
      <c r="J8" s="13"/>
      <c r="K8" s="13"/>
      <c r="L8" s="13"/>
      <c r="M8" s="13"/>
      <c r="N8" s="13"/>
      <c r="O8" s="13"/>
      <c r="P8" s="186"/>
      <c r="Q8" s="13"/>
      <c r="R8" s="14"/>
      <c r="S8" s="13"/>
      <c r="T8" s="13"/>
      <c r="U8" s="51"/>
      <c r="W8" s="13"/>
      <c r="X8" s="13"/>
    </row>
    <row r="9" spans="2:24" s="39" customFormat="1" ht="12">
      <c r="B9" s="106" t="s">
        <v>277</v>
      </c>
      <c r="C9" s="51"/>
      <c r="D9" s="38"/>
      <c r="F9" s="13"/>
      <c r="G9" s="13"/>
      <c r="H9" s="51"/>
      <c r="I9" s="38"/>
      <c r="J9" s="13"/>
      <c r="K9" s="13"/>
      <c r="L9" s="13"/>
      <c r="M9" s="13"/>
      <c r="N9" s="13"/>
      <c r="O9" s="13"/>
      <c r="P9" s="186"/>
      <c r="Q9" s="13"/>
      <c r="R9" s="14"/>
      <c r="S9" s="13"/>
      <c r="T9" s="13"/>
      <c r="U9" s="51"/>
      <c r="W9" s="13"/>
      <c r="X9" s="13"/>
    </row>
    <row r="10" spans="2:24" s="39" customFormat="1" ht="12">
      <c r="B10" s="106" t="s">
        <v>44</v>
      </c>
      <c r="C10" s="108"/>
      <c r="D10" s="38"/>
      <c r="F10" s="13"/>
      <c r="G10" s="13"/>
      <c r="H10" s="131" t="s">
        <v>278</v>
      </c>
      <c r="I10" s="126"/>
      <c r="J10" s="131"/>
      <c r="K10" s="130"/>
      <c r="L10" s="13"/>
      <c r="M10" s="13"/>
      <c r="N10" s="13"/>
      <c r="O10" s="13"/>
      <c r="P10" s="186"/>
      <c r="Q10" s="13"/>
      <c r="R10" s="14"/>
      <c r="S10" s="13"/>
      <c r="T10" s="13"/>
      <c r="U10" s="51"/>
      <c r="W10" s="13"/>
      <c r="X10" s="13"/>
    </row>
    <row r="11" spans="2:24" s="39" customFormat="1" ht="12">
      <c r="B11" s="6"/>
      <c r="C11" s="106" t="s">
        <v>263</v>
      </c>
      <c r="D11" s="38"/>
      <c r="F11" s="13"/>
      <c r="G11" s="13"/>
      <c r="H11" s="51"/>
      <c r="I11" s="51" t="s">
        <v>284</v>
      </c>
      <c r="J11" s="130"/>
      <c r="L11" s="13"/>
      <c r="M11" s="13"/>
      <c r="N11" s="13"/>
      <c r="O11" s="13"/>
      <c r="P11" s="186"/>
      <c r="Q11" s="13"/>
      <c r="R11" s="14"/>
      <c r="S11" s="13"/>
      <c r="T11" s="13"/>
      <c r="U11" s="51"/>
      <c r="W11" s="13"/>
      <c r="X11" s="13"/>
    </row>
    <row r="12" spans="2:24" s="39" customFormat="1" ht="12">
      <c r="B12" s="107" t="s">
        <v>265</v>
      </c>
      <c r="C12" s="108"/>
      <c r="D12" s="38"/>
      <c r="F12" s="13"/>
      <c r="G12" s="13"/>
      <c r="H12" s="51"/>
      <c r="I12" s="50" t="s">
        <v>281</v>
      </c>
      <c r="J12" s="130"/>
      <c r="L12" s="13"/>
      <c r="M12" s="13"/>
      <c r="N12" s="13"/>
      <c r="O12" s="13"/>
      <c r="P12" s="186"/>
      <c r="Q12" s="13"/>
      <c r="R12" s="14"/>
      <c r="S12" s="13"/>
      <c r="T12" s="13"/>
      <c r="U12" s="51"/>
      <c r="W12" s="13"/>
      <c r="X12" s="13"/>
    </row>
    <row r="13" spans="2:24" s="39" customFormat="1" ht="12">
      <c r="B13" s="126" t="s">
        <v>274</v>
      </c>
      <c r="C13" s="64"/>
      <c r="D13" s="38"/>
      <c r="F13" s="13"/>
      <c r="G13" s="13"/>
      <c r="H13" s="51"/>
      <c r="I13" s="130"/>
      <c r="J13" s="39" t="s">
        <v>279</v>
      </c>
      <c r="L13" s="13"/>
      <c r="M13" s="13"/>
      <c r="N13" s="13"/>
      <c r="O13" s="13"/>
      <c r="P13" s="186"/>
      <c r="Q13" s="13"/>
      <c r="R13" s="14"/>
      <c r="S13" s="13"/>
      <c r="T13" s="13"/>
      <c r="U13" s="51"/>
      <c r="W13" s="13"/>
      <c r="X13" s="13"/>
    </row>
    <row r="14" spans="2:24" s="39" customFormat="1" ht="12">
      <c r="B14" s="107" t="s">
        <v>266</v>
      </c>
      <c r="C14" s="64"/>
      <c r="D14" s="38"/>
      <c r="F14" s="13"/>
      <c r="G14" s="13"/>
      <c r="H14" s="51"/>
      <c r="I14" s="130"/>
      <c r="J14" s="39" t="s">
        <v>280</v>
      </c>
      <c r="L14" s="13"/>
      <c r="M14" s="13"/>
      <c r="N14" s="13"/>
      <c r="O14" s="13"/>
      <c r="P14" s="186"/>
      <c r="Q14" s="13"/>
      <c r="R14" s="14"/>
      <c r="S14" s="13"/>
      <c r="T14" s="13"/>
      <c r="U14" s="51"/>
      <c r="W14" s="13"/>
      <c r="X14" s="13"/>
    </row>
    <row r="15" spans="4:24" s="39" customFormat="1" ht="12">
      <c r="D15" s="38"/>
      <c r="F15" s="13"/>
      <c r="G15" s="13"/>
      <c r="H15" s="51"/>
      <c r="I15" s="130" t="s">
        <v>282</v>
      </c>
      <c r="J15" s="130"/>
      <c r="L15" s="13"/>
      <c r="M15" s="13"/>
      <c r="N15" s="13"/>
      <c r="O15" s="13"/>
      <c r="P15" s="186"/>
      <c r="Q15" s="13"/>
      <c r="R15" s="14"/>
      <c r="S15" s="13"/>
      <c r="T15" s="13"/>
      <c r="U15" s="51"/>
      <c r="W15" s="13"/>
      <c r="X15" s="13"/>
    </row>
    <row r="16" ht="12"/>
    <row r="17" spans="4:24" s="38" customFormat="1" ht="112.5" customHeight="1">
      <c r="D17" s="94" t="s">
        <v>14</v>
      </c>
      <c r="E17" s="195" t="s">
        <v>109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3"/>
      <c r="X17" s="13"/>
    </row>
    <row r="18" spans="2:24" s="39" customFormat="1" ht="12">
      <c r="B18" s="13"/>
      <c r="C18" s="13"/>
      <c r="D18" s="13"/>
      <c r="G18" s="13"/>
      <c r="H18" s="51"/>
      <c r="I18" s="13"/>
      <c r="J18" s="14"/>
      <c r="K18" s="13"/>
      <c r="L18" s="13"/>
      <c r="M18" s="13"/>
      <c r="N18" s="13"/>
      <c r="O18" s="13"/>
      <c r="P18" s="186"/>
      <c r="Q18" s="13"/>
      <c r="R18" s="13"/>
      <c r="S18" s="14"/>
      <c r="T18" s="14"/>
      <c r="U18" s="13"/>
      <c r="V18" s="13"/>
      <c r="W18" s="13"/>
      <c r="X18" s="13"/>
    </row>
    <row r="19" spans="2:24" s="39" customFormat="1" ht="12">
      <c r="B19" s="152"/>
      <c r="C19" s="41"/>
      <c r="D19" s="76"/>
      <c r="E19" s="41"/>
      <c r="F19" s="75"/>
      <c r="G19" s="42"/>
      <c r="H19" s="95"/>
      <c r="I19" s="76" t="s">
        <v>137</v>
      </c>
      <c r="J19" s="77"/>
      <c r="K19" s="78" t="s">
        <v>107</v>
      </c>
      <c r="L19" s="42"/>
      <c r="M19" s="28"/>
      <c r="N19" s="76"/>
      <c r="O19" s="76" t="s">
        <v>137</v>
      </c>
      <c r="P19" s="188"/>
      <c r="Q19" s="78" t="s">
        <v>107</v>
      </c>
      <c r="R19" s="76"/>
      <c r="S19" s="23"/>
      <c r="T19" s="191"/>
      <c r="U19" s="40"/>
      <c r="V19" s="28"/>
      <c r="W19" s="13"/>
      <c r="X19" s="13"/>
    </row>
    <row r="20" spans="2:24" s="39" customFormat="1" ht="12">
      <c r="B20" s="153"/>
      <c r="D20" s="13"/>
      <c r="F20" s="79"/>
      <c r="G20" s="44"/>
      <c r="H20" s="96"/>
      <c r="I20" s="13"/>
      <c r="J20" s="80"/>
      <c r="K20" s="81" t="s">
        <v>15</v>
      </c>
      <c r="L20" s="44"/>
      <c r="M20" s="29"/>
      <c r="N20" s="13"/>
      <c r="O20" s="13"/>
      <c r="P20" s="189"/>
      <c r="Q20" s="81" t="s">
        <v>244</v>
      </c>
      <c r="R20" s="13"/>
      <c r="S20" s="24"/>
      <c r="T20" s="14"/>
      <c r="U20" s="43"/>
      <c r="V20" s="29"/>
      <c r="W20" s="13"/>
      <c r="X20" s="13"/>
    </row>
    <row r="21" spans="2:24" s="39" customFormat="1" ht="12">
      <c r="B21" s="153"/>
      <c r="F21" s="79"/>
      <c r="G21" s="44"/>
      <c r="H21" s="96"/>
      <c r="I21" s="82" t="s">
        <v>138</v>
      </c>
      <c r="J21" s="83"/>
      <c r="K21" s="37" t="s">
        <v>16</v>
      </c>
      <c r="L21" s="84"/>
      <c r="M21" s="34"/>
      <c r="N21" s="82"/>
      <c r="O21" s="82" t="s">
        <v>138</v>
      </c>
      <c r="P21" s="140"/>
      <c r="Q21" s="37" t="s">
        <v>17</v>
      </c>
      <c r="R21" s="82"/>
      <c r="S21" s="35"/>
      <c r="T21" s="14"/>
      <c r="U21" s="43"/>
      <c r="V21" s="29"/>
      <c r="W21" s="13"/>
      <c r="X21" s="13"/>
    </row>
    <row r="22" spans="2:24" s="39" customFormat="1" ht="12">
      <c r="B22" s="113" t="s">
        <v>139</v>
      </c>
      <c r="C22" s="154">
        <v>1</v>
      </c>
      <c r="D22" s="43"/>
      <c r="G22" s="44"/>
      <c r="H22" s="96"/>
      <c r="I22" s="13" t="s">
        <v>139</v>
      </c>
      <c r="J22" s="86"/>
      <c r="K22" s="53">
        <v>2.048656294200849</v>
      </c>
      <c r="L22" s="74" t="s">
        <v>245</v>
      </c>
      <c r="M22" s="29">
        <v>0.6</v>
      </c>
      <c r="N22" s="13"/>
      <c r="O22" s="13" t="s">
        <v>139</v>
      </c>
      <c r="P22" s="189"/>
      <c r="Q22" s="53">
        <v>5</v>
      </c>
      <c r="R22" s="74" t="s">
        <v>245</v>
      </c>
      <c r="S22" s="87">
        <v>1</v>
      </c>
      <c r="T22" s="192"/>
      <c r="U22" s="43"/>
      <c r="V22" s="29"/>
      <c r="W22" s="13"/>
      <c r="X22" s="13"/>
    </row>
    <row r="23" spans="2:24" s="39" customFormat="1" ht="12">
      <c r="B23" s="113" t="s">
        <v>140</v>
      </c>
      <c r="C23" s="137" t="s">
        <v>196</v>
      </c>
      <c r="D23" s="43"/>
      <c r="G23" s="13"/>
      <c r="H23" s="97"/>
      <c r="I23" s="82" t="s">
        <v>140</v>
      </c>
      <c r="J23" s="88"/>
      <c r="K23" s="89" t="s">
        <v>196</v>
      </c>
      <c r="L23" s="37"/>
      <c r="M23" s="34"/>
      <c r="N23" s="82"/>
      <c r="O23" s="82" t="s">
        <v>140</v>
      </c>
      <c r="P23" s="140"/>
      <c r="Q23" s="89" t="s">
        <v>196</v>
      </c>
      <c r="R23" s="37"/>
      <c r="S23" s="35"/>
      <c r="T23" s="14"/>
      <c r="U23" s="43"/>
      <c r="V23" s="29"/>
      <c r="W23" s="13"/>
      <c r="X23" s="13"/>
    </row>
    <row r="24" spans="2:24" s="10" customFormat="1" ht="12">
      <c r="B24" s="113" t="s">
        <v>18</v>
      </c>
      <c r="C24" s="138">
        <v>0.5</v>
      </c>
      <c r="D24" s="45"/>
      <c r="E24" s="46"/>
      <c r="F24" s="47"/>
      <c r="G24" s="47"/>
      <c r="H24" s="98"/>
      <c r="I24" s="90" t="s">
        <v>18</v>
      </c>
      <c r="J24" s="91"/>
      <c r="K24" s="92">
        <v>0.4375</v>
      </c>
      <c r="L24" s="55"/>
      <c r="M24" s="30"/>
      <c r="N24" s="55"/>
      <c r="O24" s="90" t="s">
        <v>18</v>
      </c>
      <c r="P24" s="141"/>
      <c r="Q24" s="93">
        <v>0.5</v>
      </c>
      <c r="R24" s="55"/>
      <c r="S24" s="26"/>
      <c r="T24" s="193"/>
      <c r="U24" s="45"/>
      <c r="V24" s="30"/>
      <c r="W24" s="11"/>
      <c r="X24" s="11"/>
    </row>
    <row r="25" spans="2:22" ht="12">
      <c r="B25" s="1"/>
      <c r="C25" s="1"/>
      <c r="D25" s="1"/>
      <c r="E25" s="3"/>
      <c r="F25" s="16"/>
      <c r="G25" s="48"/>
      <c r="H25" s="98"/>
      <c r="I25" s="1"/>
      <c r="J25" s="18"/>
      <c r="K25" s="1" t="s">
        <v>19</v>
      </c>
      <c r="L25" s="1" t="s">
        <v>20</v>
      </c>
      <c r="M25" s="19" t="s">
        <v>21</v>
      </c>
      <c r="N25" s="19"/>
      <c r="O25" s="19"/>
      <c r="P25" s="142"/>
      <c r="Q25" s="19" t="s">
        <v>19</v>
      </c>
      <c r="R25" s="19" t="s">
        <v>20</v>
      </c>
      <c r="S25" s="19" t="s">
        <v>21</v>
      </c>
      <c r="T25" s="19"/>
      <c r="U25" s="19" t="s">
        <v>174</v>
      </c>
      <c r="V25" s="19" t="s">
        <v>173</v>
      </c>
    </row>
    <row r="26" spans="2:22" ht="12">
      <c r="B26" s="1" t="s">
        <v>22</v>
      </c>
      <c r="C26" s="1" t="s">
        <v>283</v>
      </c>
      <c r="D26" s="1" t="s">
        <v>22</v>
      </c>
      <c r="E26" s="62" t="s">
        <v>113</v>
      </c>
      <c r="F26" s="61" t="s">
        <v>23</v>
      </c>
      <c r="G26" s="63" t="s">
        <v>175</v>
      </c>
      <c r="H26" s="55" t="s">
        <v>24</v>
      </c>
      <c r="I26" s="1" t="s">
        <v>141</v>
      </c>
      <c r="J26" s="18" t="s">
        <v>150</v>
      </c>
      <c r="K26" s="1" t="s">
        <v>25</v>
      </c>
      <c r="L26" s="1" t="s">
        <v>26</v>
      </c>
      <c r="M26" s="19"/>
      <c r="N26" s="19" t="s">
        <v>171</v>
      </c>
      <c r="O26" s="19" t="s">
        <v>141</v>
      </c>
      <c r="P26" s="142" t="s">
        <v>150</v>
      </c>
      <c r="Q26" s="19" t="s">
        <v>25</v>
      </c>
      <c r="R26" s="19" t="s">
        <v>26</v>
      </c>
      <c r="S26" s="19"/>
      <c r="T26" s="19" t="s">
        <v>171</v>
      </c>
      <c r="U26" s="19" t="s">
        <v>171</v>
      </c>
      <c r="V26" s="19" t="s">
        <v>172</v>
      </c>
    </row>
    <row r="27" spans="1:22" ht="12">
      <c r="A27" s="10"/>
      <c r="B27" s="134">
        <v>3687</v>
      </c>
      <c r="C27" s="139">
        <v>0.568125</v>
      </c>
      <c r="D27" s="17">
        <v>3687</v>
      </c>
      <c r="E27" s="52" t="s">
        <v>35</v>
      </c>
      <c r="F27" s="52" t="s">
        <v>36</v>
      </c>
      <c r="G27" s="102" t="s">
        <v>34</v>
      </c>
      <c r="H27" s="103">
        <v>0.93</v>
      </c>
      <c r="I27" s="104">
        <v>0.459525462962963</v>
      </c>
      <c r="J27" s="52">
        <v>4</v>
      </c>
      <c r="K27" s="104">
        <v>0.022025462962962983</v>
      </c>
      <c r="L27" s="104">
        <v>0.020483680555555574</v>
      </c>
      <c r="M27" s="52">
        <v>1</v>
      </c>
      <c r="N27" s="52">
        <v>20.25</v>
      </c>
      <c r="O27" s="93">
        <v>0.568125</v>
      </c>
      <c r="P27" s="142">
        <v>5</v>
      </c>
      <c r="Q27" s="93">
        <v>0.068125</v>
      </c>
      <c r="R27" s="93">
        <v>0.06335624999999999</v>
      </c>
      <c r="S27" s="36">
        <v>4</v>
      </c>
      <c r="T27" s="36">
        <v>17</v>
      </c>
      <c r="U27" s="194">
        <f aca="true" t="shared" si="0" ref="U27:U34">T27+N27</f>
        <v>37.25</v>
      </c>
      <c r="V27" s="19">
        <v>1</v>
      </c>
    </row>
    <row r="28" spans="2:22" ht="12">
      <c r="B28" s="134">
        <v>5933</v>
      </c>
      <c r="C28" s="139">
        <v>0.5588657407407408</v>
      </c>
      <c r="D28" s="17">
        <v>5933</v>
      </c>
      <c r="E28" s="52" t="s">
        <v>152</v>
      </c>
      <c r="F28" s="52" t="s">
        <v>153</v>
      </c>
      <c r="G28" s="102" t="s">
        <v>34</v>
      </c>
      <c r="H28" s="103">
        <v>1.015</v>
      </c>
      <c r="I28" s="104">
        <v>0.45965277777777774</v>
      </c>
      <c r="J28" s="52">
        <v>5</v>
      </c>
      <c r="K28" s="104">
        <v>0.022152777777777743</v>
      </c>
      <c r="L28" s="104">
        <v>0.022485069444444408</v>
      </c>
      <c r="M28" s="52">
        <v>5</v>
      </c>
      <c r="N28" s="52">
        <v>16</v>
      </c>
      <c r="O28" s="93">
        <v>0.5588657407407408</v>
      </c>
      <c r="P28" s="142">
        <v>1</v>
      </c>
      <c r="Q28" s="93">
        <v>0.0588657407407408</v>
      </c>
      <c r="R28" s="93">
        <v>0.05974872685185191</v>
      </c>
      <c r="S28" s="36">
        <v>1</v>
      </c>
      <c r="T28" s="194">
        <v>20.25</v>
      </c>
      <c r="U28" s="194">
        <f t="shared" si="0"/>
        <v>36.25</v>
      </c>
      <c r="V28" s="19">
        <v>2</v>
      </c>
    </row>
    <row r="29" spans="1:22" ht="12">
      <c r="A29" s="10"/>
      <c r="B29" s="133">
        <v>5791</v>
      </c>
      <c r="C29" s="139">
        <v>0.559224537037037</v>
      </c>
      <c r="D29" s="17">
        <v>5791</v>
      </c>
      <c r="E29" s="52" t="s">
        <v>151</v>
      </c>
      <c r="F29" s="52" t="s">
        <v>153</v>
      </c>
      <c r="G29" s="102" t="s">
        <v>34</v>
      </c>
      <c r="H29" s="103">
        <v>1.016</v>
      </c>
      <c r="I29" s="104">
        <v>0.4587847222222223</v>
      </c>
      <c r="J29" s="52">
        <v>2</v>
      </c>
      <c r="K29" s="104">
        <v>0.021284722222222274</v>
      </c>
      <c r="L29" s="104">
        <v>0.02162527777777783</v>
      </c>
      <c r="M29" s="52">
        <v>3</v>
      </c>
      <c r="N29" s="52">
        <v>18</v>
      </c>
      <c r="O29" s="93">
        <v>0.559224537037037</v>
      </c>
      <c r="P29" s="142">
        <v>3</v>
      </c>
      <c r="Q29" s="93">
        <v>0.059224537037037006</v>
      </c>
      <c r="R29" s="93">
        <v>0.060172129629629596</v>
      </c>
      <c r="S29" s="36">
        <v>3</v>
      </c>
      <c r="T29" s="36">
        <v>18</v>
      </c>
      <c r="U29" s="36">
        <f t="shared" si="0"/>
        <v>36</v>
      </c>
      <c r="V29" s="19">
        <v>3</v>
      </c>
    </row>
    <row r="30" spans="1:22" ht="12">
      <c r="A30" s="10"/>
      <c r="B30" s="134">
        <v>3173</v>
      </c>
      <c r="C30" s="139">
        <v>0.5588888888888889</v>
      </c>
      <c r="D30" s="17">
        <v>3173</v>
      </c>
      <c r="E30" s="52" t="s">
        <v>164</v>
      </c>
      <c r="F30" s="52" t="s">
        <v>153</v>
      </c>
      <c r="G30" s="102" t="s">
        <v>34</v>
      </c>
      <c r="H30" s="103">
        <v>1.017</v>
      </c>
      <c r="I30" s="104">
        <v>0.4610416666666666</v>
      </c>
      <c r="J30" s="52">
        <v>6</v>
      </c>
      <c r="K30" s="104">
        <v>0.023541666666666627</v>
      </c>
      <c r="L30" s="104">
        <v>0.023941874999999956</v>
      </c>
      <c r="M30" s="52">
        <v>7</v>
      </c>
      <c r="N30" s="52">
        <v>14</v>
      </c>
      <c r="O30" s="93">
        <v>0.5588888888888889</v>
      </c>
      <c r="P30" s="142">
        <v>2</v>
      </c>
      <c r="Q30" s="93">
        <v>0.05888888888888888</v>
      </c>
      <c r="R30" s="93">
        <v>0.059889999999999985</v>
      </c>
      <c r="S30" s="36">
        <v>2</v>
      </c>
      <c r="T30" s="36">
        <v>19</v>
      </c>
      <c r="U30" s="36">
        <f t="shared" si="0"/>
        <v>33</v>
      </c>
      <c r="V30" s="19">
        <v>4</v>
      </c>
    </row>
    <row r="31" spans="1:22" ht="12">
      <c r="A31" s="10"/>
      <c r="B31" s="133">
        <v>4825.2</v>
      </c>
      <c r="C31" s="139">
        <v>0.5727199074074074</v>
      </c>
      <c r="D31" s="17">
        <v>4825.2</v>
      </c>
      <c r="E31" s="52" t="s">
        <v>162</v>
      </c>
      <c r="F31" s="52" t="s">
        <v>163</v>
      </c>
      <c r="G31" s="102" t="s">
        <v>34</v>
      </c>
      <c r="H31" s="103">
        <v>0.914</v>
      </c>
      <c r="I31" s="104">
        <v>0.46336805555555555</v>
      </c>
      <c r="J31" s="52">
        <v>8</v>
      </c>
      <c r="K31" s="104">
        <v>0.025868055555555547</v>
      </c>
      <c r="L31" s="104">
        <v>0.02364340277777777</v>
      </c>
      <c r="M31" s="52">
        <v>6</v>
      </c>
      <c r="N31" s="52">
        <v>15</v>
      </c>
      <c r="O31" s="93">
        <v>0.5727199074074074</v>
      </c>
      <c r="P31" s="142">
        <v>6</v>
      </c>
      <c r="Q31" s="93">
        <v>0.07271990740740741</v>
      </c>
      <c r="R31" s="93">
        <v>0.06646599537037037</v>
      </c>
      <c r="S31" s="36">
        <v>6</v>
      </c>
      <c r="T31" s="36">
        <v>15</v>
      </c>
      <c r="U31" s="36">
        <f t="shared" si="0"/>
        <v>30</v>
      </c>
      <c r="V31" s="19">
        <v>5</v>
      </c>
    </row>
    <row r="32" spans="2:22" ht="12">
      <c r="B32" s="134">
        <v>4932</v>
      </c>
      <c r="C32" s="139">
        <v>0.5663888888888889</v>
      </c>
      <c r="D32" s="17">
        <v>4932</v>
      </c>
      <c r="E32" s="52" t="s">
        <v>155</v>
      </c>
      <c r="F32" s="52" t="s">
        <v>154</v>
      </c>
      <c r="G32" s="102" t="s">
        <v>34</v>
      </c>
      <c r="H32" s="103">
        <v>0.992</v>
      </c>
      <c r="I32" s="104">
        <v>0.46239583333333334</v>
      </c>
      <c r="J32" s="52">
        <v>7</v>
      </c>
      <c r="K32" s="104">
        <v>0.02489583333333334</v>
      </c>
      <c r="L32" s="104">
        <v>0.024696666666666672</v>
      </c>
      <c r="M32" s="52">
        <v>8</v>
      </c>
      <c r="N32" s="52">
        <v>13</v>
      </c>
      <c r="O32" s="93">
        <v>0.5663888888888889</v>
      </c>
      <c r="P32" s="142">
        <v>4</v>
      </c>
      <c r="Q32" s="93">
        <v>0.06638888888888894</v>
      </c>
      <c r="R32" s="93">
        <v>0.06585777777777783</v>
      </c>
      <c r="S32" s="36">
        <v>5</v>
      </c>
      <c r="T32" s="36">
        <v>16</v>
      </c>
      <c r="U32" s="36">
        <f t="shared" si="0"/>
        <v>29</v>
      </c>
      <c r="V32" s="19">
        <v>6</v>
      </c>
    </row>
    <row r="33" spans="1:22" ht="12">
      <c r="A33" s="10"/>
      <c r="B33" s="134">
        <v>5550</v>
      </c>
      <c r="C33" s="139" t="s">
        <v>1</v>
      </c>
      <c r="D33" s="17">
        <v>5550</v>
      </c>
      <c r="E33" s="52" t="s">
        <v>156</v>
      </c>
      <c r="F33" s="52" t="s">
        <v>154</v>
      </c>
      <c r="G33" s="102" t="s">
        <v>34</v>
      </c>
      <c r="H33" s="103">
        <v>0.99</v>
      </c>
      <c r="I33" s="104">
        <v>0.45836805555555554</v>
      </c>
      <c r="J33" s="52">
        <v>1</v>
      </c>
      <c r="K33" s="104">
        <v>0.020868055555555542</v>
      </c>
      <c r="L33" s="104">
        <v>0.020659374999999987</v>
      </c>
      <c r="M33" s="52">
        <v>2</v>
      </c>
      <c r="N33" s="52">
        <v>19</v>
      </c>
      <c r="O33" s="93" t="s">
        <v>106</v>
      </c>
      <c r="P33" s="142" t="s">
        <v>106</v>
      </c>
      <c r="Q33" s="93" t="s">
        <v>106</v>
      </c>
      <c r="R33" s="93" t="s">
        <v>106</v>
      </c>
      <c r="S33" s="93" t="s">
        <v>106</v>
      </c>
      <c r="T33" s="36">
        <v>10</v>
      </c>
      <c r="U33" s="36">
        <f t="shared" si="0"/>
        <v>29</v>
      </c>
      <c r="V33" s="19">
        <v>7</v>
      </c>
    </row>
    <row r="34" spans="1:22" ht="12">
      <c r="A34" s="10"/>
      <c r="B34" s="133">
        <v>4774</v>
      </c>
      <c r="C34" s="139" t="s">
        <v>1</v>
      </c>
      <c r="D34" s="17">
        <v>4774</v>
      </c>
      <c r="E34" s="52" t="s">
        <v>37</v>
      </c>
      <c r="F34" s="52" t="s">
        <v>38</v>
      </c>
      <c r="G34" s="102" t="s">
        <v>34</v>
      </c>
      <c r="H34" s="103">
        <v>1.012</v>
      </c>
      <c r="I34" s="104">
        <v>0.45913194444444444</v>
      </c>
      <c r="J34" s="52">
        <v>3</v>
      </c>
      <c r="K34" s="104">
        <v>0.02163194444444444</v>
      </c>
      <c r="L34" s="104">
        <v>0.021891527777777774</v>
      </c>
      <c r="M34" s="52">
        <v>4</v>
      </c>
      <c r="N34" s="52">
        <v>17</v>
      </c>
      <c r="O34" s="93" t="s">
        <v>106</v>
      </c>
      <c r="P34" s="142" t="s">
        <v>106</v>
      </c>
      <c r="Q34" s="93" t="s">
        <v>106</v>
      </c>
      <c r="R34" s="93" t="s">
        <v>106</v>
      </c>
      <c r="S34" s="93" t="s">
        <v>106</v>
      </c>
      <c r="T34" s="36">
        <v>10</v>
      </c>
      <c r="U34" s="36">
        <f t="shared" si="0"/>
        <v>27</v>
      </c>
      <c r="V34" s="19">
        <v>8</v>
      </c>
    </row>
    <row r="35" spans="1:22" ht="12">
      <c r="A35" s="10"/>
      <c r="B35" s="133"/>
      <c r="C35" s="139"/>
      <c r="D35" s="17"/>
      <c r="E35" s="52"/>
      <c r="F35" s="52"/>
      <c r="G35" s="102"/>
      <c r="H35" s="103"/>
      <c r="I35" s="104"/>
      <c r="J35" s="52"/>
      <c r="K35" s="104"/>
      <c r="L35" s="104"/>
      <c r="M35" s="52"/>
      <c r="N35" s="52"/>
      <c r="O35" s="93"/>
      <c r="P35" s="142"/>
      <c r="Q35" s="93"/>
      <c r="R35" s="93"/>
      <c r="S35" s="36"/>
      <c r="T35" s="36"/>
      <c r="U35" s="36"/>
      <c r="V35" s="19"/>
    </row>
    <row r="36" spans="2:22" ht="12">
      <c r="B36" s="134">
        <v>6499</v>
      </c>
      <c r="C36" s="139">
        <v>0.5743518518518519</v>
      </c>
      <c r="D36" s="17">
        <v>6499</v>
      </c>
      <c r="E36" s="52" t="s">
        <v>39</v>
      </c>
      <c r="F36" s="52" t="s">
        <v>40</v>
      </c>
      <c r="G36" s="102" t="s">
        <v>41</v>
      </c>
      <c r="H36" s="103">
        <v>0.885</v>
      </c>
      <c r="I36" s="104">
        <v>0.46532407407407406</v>
      </c>
      <c r="J36" s="52">
        <v>1</v>
      </c>
      <c r="K36" s="104">
        <v>0.027824074074074057</v>
      </c>
      <c r="L36" s="104">
        <v>0.02462430555555554</v>
      </c>
      <c r="M36" s="52">
        <v>1</v>
      </c>
      <c r="N36" s="52">
        <v>10.25</v>
      </c>
      <c r="O36" s="93">
        <v>0.5743518518518519</v>
      </c>
      <c r="P36" s="142">
        <v>1</v>
      </c>
      <c r="Q36" s="93">
        <v>0.07435185185185189</v>
      </c>
      <c r="R36" s="93">
        <v>0.06580138888888892</v>
      </c>
      <c r="S36" s="36">
        <v>1</v>
      </c>
      <c r="T36" s="194">
        <v>10.25</v>
      </c>
      <c r="U36" s="36">
        <f>T36+N36</f>
        <v>20.5</v>
      </c>
      <c r="V36" s="19">
        <v>1</v>
      </c>
    </row>
    <row r="37" spans="1:22" ht="12">
      <c r="A37" s="10"/>
      <c r="B37" s="134">
        <v>2</v>
      </c>
      <c r="C37" s="139" t="s">
        <v>0</v>
      </c>
      <c r="D37" s="17">
        <v>2</v>
      </c>
      <c r="E37" s="52" t="s">
        <v>42</v>
      </c>
      <c r="F37" s="52" t="s">
        <v>43</v>
      </c>
      <c r="G37" s="102" t="s">
        <v>41</v>
      </c>
      <c r="H37" s="103">
        <v>0.861</v>
      </c>
      <c r="I37" s="104" t="s">
        <v>0</v>
      </c>
      <c r="J37" s="52" t="s">
        <v>0</v>
      </c>
      <c r="K37" s="104" t="s">
        <v>0</v>
      </c>
      <c r="L37" s="104" t="s">
        <v>0</v>
      </c>
      <c r="M37" s="104" t="s">
        <v>0</v>
      </c>
      <c r="N37" s="52">
        <v>4</v>
      </c>
      <c r="O37" s="93" t="s">
        <v>0</v>
      </c>
      <c r="P37" s="142" t="s">
        <v>0</v>
      </c>
      <c r="Q37" s="93" t="s">
        <v>0</v>
      </c>
      <c r="R37" s="93" t="s">
        <v>0</v>
      </c>
      <c r="S37" s="93" t="s">
        <v>0</v>
      </c>
      <c r="T37" s="36">
        <v>4</v>
      </c>
      <c r="U37" s="36">
        <f>T37+N37</f>
        <v>8</v>
      </c>
      <c r="V37" s="19">
        <v>2</v>
      </c>
    </row>
    <row r="38" spans="16:25" ht="12">
      <c r="P38" s="11"/>
      <c r="Q38" s="187"/>
      <c r="S38" s="11"/>
      <c r="U38" s="12"/>
      <c r="W38" s="11"/>
      <c r="Y38" s="2"/>
    </row>
    <row r="39" spans="1:22" ht="12">
      <c r="A39" s="10"/>
      <c r="B39" s="133">
        <v>4004</v>
      </c>
      <c r="C39" s="139">
        <v>0.5548263888888889</v>
      </c>
      <c r="D39" s="17">
        <v>4004</v>
      </c>
      <c r="E39" s="52" t="s">
        <v>125</v>
      </c>
      <c r="F39" s="52" t="s">
        <v>126</v>
      </c>
      <c r="G39" s="102" t="s">
        <v>285</v>
      </c>
      <c r="H39" s="103">
        <v>1.067</v>
      </c>
      <c r="I39" s="104">
        <v>0.45571759259259265</v>
      </c>
      <c r="J39" s="52">
        <v>2</v>
      </c>
      <c r="K39" s="104">
        <v>0.018217592592592646</v>
      </c>
      <c r="L39" s="104">
        <v>0.019438171296296353</v>
      </c>
      <c r="M39" s="52">
        <v>1</v>
      </c>
      <c r="N39" s="52">
        <v>1</v>
      </c>
      <c r="O39" s="93">
        <v>0.5548263888888889</v>
      </c>
      <c r="P39" s="19">
        <v>1</v>
      </c>
      <c r="Q39" s="21">
        <v>0.05482638888888891</v>
      </c>
      <c r="R39" s="21">
        <v>0.05849975694444447</v>
      </c>
      <c r="S39" s="36">
        <v>2</v>
      </c>
      <c r="T39" s="36">
        <v>2</v>
      </c>
      <c r="U39" s="36">
        <v>3</v>
      </c>
      <c r="V39" s="19">
        <v>1</v>
      </c>
    </row>
    <row r="40" spans="2:22" ht="12">
      <c r="B40" s="133">
        <v>2500</v>
      </c>
      <c r="C40" s="139">
        <v>0.5590972222222222</v>
      </c>
      <c r="D40" s="17">
        <v>2500</v>
      </c>
      <c r="E40" s="52" t="s">
        <v>136</v>
      </c>
      <c r="F40" s="52" t="s">
        <v>215</v>
      </c>
      <c r="G40" s="102" t="s">
        <v>285</v>
      </c>
      <c r="H40" s="103">
        <v>0.956</v>
      </c>
      <c r="I40" s="104">
        <v>0.4590856481481482</v>
      </c>
      <c r="J40" s="52">
        <v>8</v>
      </c>
      <c r="K40" s="104">
        <v>0.021585648148148173</v>
      </c>
      <c r="L40" s="104">
        <v>0.020635879629629653</v>
      </c>
      <c r="M40" s="52">
        <v>7</v>
      </c>
      <c r="N40" s="52">
        <v>7</v>
      </c>
      <c r="O40" s="93">
        <v>0.5590972222222222</v>
      </c>
      <c r="P40" s="19">
        <v>6</v>
      </c>
      <c r="Q40" s="21">
        <v>0.059097222222222245</v>
      </c>
      <c r="R40" s="21">
        <v>0.05649694444444447</v>
      </c>
      <c r="S40" s="36">
        <v>1</v>
      </c>
      <c r="T40" s="36">
        <v>1</v>
      </c>
      <c r="U40" s="36">
        <v>8</v>
      </c>
      <c r="V40" s="19">
        <v>2</v>
      </c>
    </row>
    <row r="41" spans="1:22" ht="12">
      <c r="A41" s="10"/>
      <c r="B41" s="133">
        <v>68</v>
      </c>
      <c r="C41" s="139">
        <v>0.5586111111111111</v>
      </c>
      <c r="D41" s="17">
        <v>68</v>
      </c>
      <c r="E41" s="52" t="s">
        <v>27</v>
      </c>
      <c r="F41" s="52" t="s">
        <v>28</v>
      </c>
      <c r="G41" s="102" t="s">
        <v>285</v>
      </c>
      <c r="H41" s="103">
        <v>1.035</v>
      </c>
      <c r="I41" s="104">
        <v>0.45677083333333335</v>
      </c>
      <c r="J41" s="52">
        <v>4</v>
      </c>
      <c r="K41" s="104">
        <v>0.019270833333333348</v>
      </c>
      <c r="L41" s="104">
        <v>0.019945312500000013</v>
      </c>
      <c r="M41" s="52">
        <v>3</v>
      </c>
      <c r="N41" s="52">
        <v>3</v>
      </c>
      <c r="O41" s="93">
        <v>0.5586111111111111</v>
      </c>
      <c r="P41" s="19">
        <v>3</v>
      </c>
      <c r="Q41" s="21">
        <v>0.05861111111111106</v>
      </c>
      <c r="R41" s="21">
        <v>0.06066249999999994</v>
      </c>
      <c r="S41" s="36">
        <v>8</v>
      </c>
      <c r="T41" s="36">
        <v>8</v>
      </c>
      <c r="U41" s="36">
        <v>11</v>
      </c>
      <c r="V41" s="19">
        <v>3</v>
      </c>
    </row>
    <row r="42" spans="1:22" ht="12">
      <c r="A42" s="10"/>
      <c r="B42" s="133">
        <v>5830</v>
      </c>
      <c r="C42" s="139">
        <v>0.5593171296296297</v>
      </c>
      <c r="D42" s="17">
        <v>5830</v>
      </c>
      <c r="E42" s="52" t="s">
        <v>30</v>
      </c>
      <c r="F42" s="52" t="s">
        <v>31</v>
      </c>
      <c r="G42" s="102" t="s">
        <v>285</v>
      </c>
      <c r="H42" s="103">
        <v>1.04</v>
      </c>
      <c r="I42" s="104">
        <v>0.45655092592592594</v>
      </c>
      <c r="J42" s="52">
        <v>3</v>
      </c>
      <c r="K42" s="104">
        <v>0.019050925925925943</v>
      </c>
      <c r="L42" s="104">
        <v>0.01981296296296298</v>
      </c>
      <c r="M42" s="52">
        <v>2</v>
      </c>
      <c r="N42" s="52">
        <v>2</v>
      </c>
      <c r="O42" s="93">
        <v>0.5593171296296297</v>
      </c>
      <c r="P42" s="19">
        <v>8</v>
      </c>
      <c r="Q42" s="21">
        <v>0.05931712962962965</v>
      </c>
      <c r="R42" s="21">
        <v>0.061689814814814836</v>
      </c>
      <c r="S42" s="36">
        <v>10</v>
      </c>
      <c r="T42" s="36">
        <v>10</v>
      </c>
      <c r="U42" s="36">
        <v>12</v>
      </c>
      <c r="V42" s="19">
        <v>4</v>
      </c>
    </row>
    <row r="43" spans="1:22" ht="12">
      <c r="A43" s="10"/>
      <c r="B43" s="134">
        <v>4825</v>
      </c>
      <c r="C43" s="139">
        <v>0.5671527777777777</v>
      </c>
      <c r="D43" s="17">
        <v>4825</v>
      </c>
      <c r="E43" s="52" t="s">
        <v>203</v>
      </c>
      <c r="F43" s="52" t="s">
        <v>118</v>
      </c>
      <c r="G43" s="102" t="s">
        <v>285</v>
      </c>
      <c r="H43" s="103">
        <v>0.888</v>
      </c>
      <c r="I43" s="104">
        <v>0.4621296296296296</v>
      </c>
      <c r="J43" s="52">
        <v>15</v>
      </c>
      <c r="K43" s="104">
        <v>0.024629629629629612</v>
      </c>
      <c r="L43" s="104">
        <v>0.021871111111111095</v>
      </c>
      <c r="M43" s="52">
        <v>10</v>
      </c>
      <c r="N43" s="52">
        <v>10</v>
      </c>
      <c r="O43" s="93">
        <v>0.5671527777777777</v>
      </c>
      <c r="P43" s="19">
        <v>12</v>
      </c>
      <c r="Q43" s="21">
        <v>0.06715277777777773</v>
      </c>
      <c r="R43" s="21">
        <v>0.059631666666666625</v>
      </c>
      <c r="S43" s="36">
        <v>3</v>
      </c>
      <c r="T43" s="36">
        <v>3</v>
      </c>
      <c r="U43" s="36">
        <v>13</v>
      </c>
      <c r="V43" s="19">
        <v>5</v>
      </c>
    </row>
    <row r="44" spans="2:22" ht="12">
      <c r="B44" s="133">
        <v>5785</v>
      </c>
      <c r="C44" s="139">
        <v>0.5549884259259259</v>
      </c>
      <c r="D44" s="17">
        <v>5785</v>
      </c>
      <c r="E44" s="52" t="s">
        <v>124</v>
      </c>
      <c r="F44" s="52" t="s">
        <v>29</v>
      </c>
      <c r="G44" s="102" t="s">
        <v>285</v>
      </c>
      <c r="H44" s="103">
        <v>1.124</v>
      </c>
      <c r="I44" s="104">
        <v>0.4554282407407408</v>
      </c>
      <c r="J44" s="52">
        <v>1</v>
      </c>
      <c r="K44" s="104">
        <v>0.017928240740740786</v>
      </c>
      <c r="L44" s="104">
        <v>0.020151342592592644</v>
      </c>
      <c r="M44" s="52">
        <v>4</v>
      </c>
      <c r="N44" s="52">
        <v>4</v>
      </c>
      <c r="O44" s="93">
        <v>0.5549884259259259</v>
      </c>
      <c r="P44" s="19">
        <v>2</v>
      </c>
      <c r="Q44" s="21">
        <v>0.0549884259259259</v>
      </c>
      <c r="R44" s="21">
        <v>0.06180699074074072</v>
      </c>
      <c r="S44" s="36">
        <v>11</v>
      </c>
      <c r="T44" s="36">
        <v>11</v>
      </c>
      <c r="U44" s="36">
        <v>15</v>
      </c>
      <c r="V44" s="19">
        <v>6</v>
      </c>
    </row>
    <row r="45" spans="1:22" ht="12">
      <c r="A45" s="10"/>
      <c r="B45" s="133">
        <v>5791</v>
      </c>
      <c r="C45" s="139">
        <v>0.559224537037037</v>
      </c>
      <c r="D45" s="17">
        <v>5791</v>
      </c>
      <c r="E45" s="52"/>
      <c r="F45" s="52" t="s">
        <v>153</v>
      </c>
      <c r="G45" s="102" t="s">
        <v>34</v>
      </c>
      <c r="H45" s="103">
        <v>1.016</v>
      </c>
      <c r="I45" s="104">
        <v>0.4587847222222223</v>
      </c>
      <c r="J45" s="52">
        <v>6</v>
      </c>
      <c r="K45" s="104">
        <v>0.021284722222222274</v>
      </c>
      <c r="L45" s="104">
        <v>0.02162527777777783</v>
      </c>
      <c r="M45" s="52">
        <v>9</v>
      </c>
      <c r="N45" s="52">
        <v>9</v>
      </c>
      <c r="O45" s="93">
        <v>0.559224537037037</v>
      </c>
      <c r="P45" s="19">
        <v>7</v>
      </c>
      <c r="Q45" s="21">
        <v>0.059224537037037006</v>
      </c>
      <c r="R45" s="21">
        <v>0.060172129629629596</v>
      </c>
      <c r="S45" s="36">
        <v>6</v>
      </c>
      <c r="T45" s="36">
        <v>6</v>
      </c>
      <c r="U45" s="36">
        <v>15</v>
      </c>
      <c r="V45" s="19">
        <v>7</v>
      </c>
    </row>
    <row r="46" spans="2:22" ht="12">
      <c r="B46" s="134">
        <v>5084</v>
      </c>
      <c r="C46" s="139">
        <v>0.5685300925925926</v>
      </c>
      <c r="D46" s="17">
        <v>5084</v>
      </c>
      <c r="E46" s="52" t="s">
        <v>210</v>
      </c>
      <c r="F46" s="52" t="s">
        <v>118</v>
      </c>
      <c r="G46" s="102" t="s">
        <v>285</v>
      </c>
      <c r="H46" s="103">
        <v>0.888</v>
      </c>
      <c r="I46" s="104">
        <v>0.46072916666666663</v>
      </c>
      <c r="J46" s="52">
        <v>12</v>
      </c>
      <c r="K46" s="104">
        <v>0.023229166666666634</v>
      </c>
      <c r="L46" s="104">
        <v>0.020627499999999972</v>
      </c>
      <c r="M46" s="52">
        <v>6</v>
      </c>
      <c r="N46" s="52">
        <v>6</v>
      </c>
      <c r="O46" s="93">
        <v>0.5685300925925926</v>
      </c>
      <c r="P46" s="19">
        <v>14</v>
      </c>
      <c r="Q46" s="21">
        <v>0.06853009259259257</v>
      </c>
      <c r="R46" s="21">
        <v>0.060854722222222206</v>
      </c>
      <c r="S46" s="36">
        <v>9</v>
      </c>
      <c r="T46" s="36">
        <v>9</v>
      </c>
      <c r="U46" s="36">
        <v>15</v>
      </c>
      <c r="V46" s="19">
        <v>8</v>
      </c>
    </row>
    <row r="47" spans="1:22" ht="12">
      <c r="A47" s="10"/>
      <c r="B47" s="133">
        <v>5933</v>
      </c>
      <c r="C47" s="139">
        <v>0.5588657407407408</v>
      </c>
      <c r="D47" s="17">
        <v>5933</v>
      </c>
      <c r="E47" s="52" t="s">
        <v>152</v>
      </c>
      <c r="F47" s="52" t="s">
        <v>153</v>
      </c>
      <c r="G47" s="102" t="s">
        <v>34</v>
      </c>
      <c r="H47" s="103">
        <v>1.015</v>
      </c>
      <c r="I47" s="104">
        <v>0.45965277777777774</v>
      </c>
      <c r="J47" s="52">
        <v>11</v>
      </c>
      <c r="K47" s="104">
        <v>0.022152777777777743</v>
      </c>
      <c r="L47" s="104">
        <v>0.022485069444444408</v>
      </c>
      <c r="M47" s="52">
        <v>13</v>
      </c>
      <c r="N47" s="52">
        <v>13</v>
      </c>
      <c r="O47" s="93">
        <v>0.5588657407407408</v>
      </c>
      <c r="P47" s="19">
        <v>4</v>
      </c>
      <c r="Q47" s="21">
        <v>0.0588657407407408</v>
      </c>
      <c r="R47" s="21">
        <v>0.05974872685185191</v>
      </c>
      <c r="S47" s="36">
        <v>4</v>
      </c>
      <c r="T47" s="36">
        <v>4</v>
      </c>
      <c r="U47" s="36">
        <v>17</v>
      </c>
      <c r="V47" s="19">
        <v>9</v>
      </c>
    </row>
    <row r="48" spans="1:22" ht="12">
      <c r="A48" s="10"/>
      <c r="B48" s="133">
        <v>5841</v>
      </c>
      <c r="C48" s="139">
        <v>0.5594560185185186</v>
      </c>
      <c r="D48" s="17">
        <v>5841</v>
      </c>
      <c r="E48" s="52" t="s">
        <v>229</v>
      </c>
      <c r="F48" s="52" t="s">
        <v>153</v>
      </c>
      <c r="G48" s="102" t="s">
        <v>285</v>
      </c>
      <c r="H48" s="103">
        <v>1.014</v>
      </c>
      <c r="I48" s="104">
        <v>0.459074074074074</v>
      </c>
      <c r="J48" s="52">
        <v>7</v>
      </c>
      <c r="K48" s="104">
        <v>0.021574074074074023</v>
      </c>
      <c r="L48" s="104">
        <v>0.02187611111111106</v>
      </c>
      <c r="M48" s="52">
        <v>11</v>
      </c>
      <c r="N48" s="52">
        <v>11</v>
      </c>
      <c r="O48" s="93">
        <v>0.5594560185185186</v>
      </c>
      <c r="P48" s="19">
        <v>9</v>
      </c>
      <c r="Q48" s="21">
        <v>0.05945601851851856</v>
      </c>
      <c r="R48" s="21">
        <v>0.06028840277777782</v>
      </c>
      <c r="S48" s="36">
        <v>7</v>
      </c>
      <c r="T48" s="36">
        <v>7</v>
      </c>
      <c r="U48" s="36">
        <v>18</v>
      </c>
      <c r="V48" s="19">
        <v>10</v>
      </c>
    </row>
    <row r="49" spans="1:22" ht="12">
      <c r="A49" s="10"/>
      <c r="B49" s="134">
        <v>3687</v>
      </c>
      <c r="C49" s="139">
        <v>0.568125</v>
      </c>
      <c r="D49" s="17">
        <v>3687</v>
      </c>
      <c r="E49" s="52" t="s">
        <v>35</v>
      </c>
      <c r="F49" s="52" t="s">
        <v>36</v>
      </c>
      <c r="G49" s="102" t="s">
        <v>34</v>
      </c>
      <c r="H49" s="103">
        <v>0.93</v>
      </c>
      <c r="I49" s="104">
        <v>0.459525462962963</v>
      </c>
      <c r="J49" s="52">
        <v>10</v>
      </c>
      <c r="K49" s="104">
        <v>0.022025462962962983</v>
      </c>
      <c r="L49" s="104">
        <v>0.020483680555555574</v>
      </c>
      <c r="M49" s="52">
        <v>5</v>
      </c>
      <c r="N49" s="52">
        <v>5</v>
      </c>
      <c r="O49" s="93">
        <v>0.568125</v>
      </c>
      <c r="P49" s="19">
        <v>13</v>
      </c>
      <c r="Q49" s="21">
        <v>0.068125</v>
      </c>
      <c r="R49" s="21">
        <v>0.06335624999999999</v>
      </c>
      <c r="S49" s="36">
        <v>14</v>
      </c>
      <c r="T49" s="36">
        <v>14</v>
      </c>
      <c r="U49" s="36">
        <v>19</v>
      </c>
      <c r="V49" s="19">
        <v>11</v>
      </c>
    </row>
    <row r="50" spans="2:22" ht="12">
      <c r="B50" s="133">
        <v>3173</v>
      </c>
      <c r="C50" s="139">
        <v>0.5588888888888889</v>
      </c>
      <c r="D50" s="17">
        <v>3173</v>
      </c>
      <c r="E50" s="52" t="s">
        <v>164</v>
      </c>
      <c r="F50" s="52" t="s">
        <v>153</v>
      </c>
      <c r="G50" s="102" t="s">
        <v>34</v>
      </c>
      <c r="H50" s="103">
        <v>1.017</v>
      </c>
      <c r="I50" s="104">
        <v>0.4610416666666666</v>
      </c>
      <c r="J50" s="52">
        <v>14</v>
      </c>
      <c r="K50" s="104">
        <v>0.023541666666666627</v>
      </c>
      <c r="L50" s="104">
        <v>0.023941874999999956</v>
      </c>
      <c r="M50" s="52">
        <v>17</v>
      </c>
      <c r="N50" s="52">
        <v>17</v>
      </c>
      <c r="O50" s="93">
        <v>0.5588888888888889</v>
      </c>
      <c r="P50" s="19">
        <v>5</v>
      </c>
      <c r="Q50" s="21">
        <v>0.05888888888888888</v>
      </c>
      <c r="R50" s="21">
        <v>0.059889999999999985</v>
      </c>
      <c r="S50" s="36">
        <v>5</v>
      </c>
      <c r="T50" s="36">
        <v>5</v>
      </c>
      <c r="U50" s="36">
        <v>22</v>
      </c>
      <c r="V50" s="19">
        <v>12</v>
      </c>
    </row>
    <row r="51" spans="1:22" ht="12">
      <c r="A51" s="10"/>
      <c r="B51" s="134">
        <v>5920</v>
      </c>
      <c r="C51" s="139">
        <v>0.5748263888888888</v>
      </c>
      <c r="D51" s="17">
        <v>5920</v>
      </c>
      <c r="E51" s="52" t="s">
        <v>114</v>
      </c>
      <c r="F51" s="52" t="s">
        <v>115</v>
      </c>
      <c r="G51" s="102" t="s">
        <v>285</v>
      </c>
      <c r="H51" s="103">
        <v>0.844</v>
      </c>
      <c r="I51" s="104">
        <v>0.4643402777777778</v>
      </c>
      <c r="J51" s="52">
        <v>23</v>
      </c>
      <c r="K51" s="104">
        <v>0.02684027777777781</v>
      </c>
      <c r="L51" s="104">
        <v>0.022653194444444472</v>
      </c>
      <c r="M51" s="52">
        <v>14</v>
      </c>
      <c r="N51" s="52">
        <v>14</v>
      </c>
      <c r="O51" s="93">
        <v>0.5748263888888888</v>
      </c>
      <c r="P51" s="19">
        <v>22</v>
      </c>
      <c r="Q51" s="21">
        <v>0.07482638888888882</v>
      </c>
      <c r="R51" s="21">
        <v>0.06315347222222216</v>
      </c>
      <c r="S51" s="36">
        <v>13</v>
      </c>
      <c r="T51" s="36">
        <v>13</v>
      </c>
      <c r="U51" s="36">
        <v>27</v>
      </c>
      <c r="V51" s="19">
        <v>13</v>
      </c>
    </row>
    <row r="52" spans="1:22" ht="12">
      <c r="A52" s="10"/>
      <c r="B52" s="134">
        <v>4825.2</v>
      </c>
      <c r="C52" s="139">
        <v>0.5727199074074074</v>
      </c>
      <c r="D52" s="17">
        <v>4825.2</v>
      </c>
      <c r="E52" s="52" t="s">
        <v>162</v>
      </c>
      <c r="F52" s="52" t="s">
        <v>163</v>
      </c>
      <c r="G52" s="102" t="s">
        <v>34</v>
      </c>
      <c r="H52" s="103">
        <v>0.914</v>
      </c>
      <c r="I52" s="104">
        <v>0.46336805555555555</v>
      </c>
      <c r="J52" s="52">
        <v>19</v>
      </c>
      <c r="K52" s="104">
        <v>0.025868055555555547</v>
      </c>
      <c r="L52" s="104">
        <v>0.02364340277777777</v>
      </c>
      <c r="M52" s="52">
        <v>16</v>
      </c>
      <c r="N52" s="52">
        <v>16</v>
      </c>
      <c r="O52" s="93">
        <v>0.5727199074074074</v>
      </c>
      <c r="P52" s="19">
        <v>20</v>
      </c>
      <c r="Q52" s="21">
        <v>0.07271990740740741</v>
      </c>
      <c r="R52" s="21">
        <v>0.06646599537037037</v>
      </c>
      <c r="S52" s="36">
        <v>18</v>
      </c>
      <c r="T52" s="36">
        <v>18</v>
      </c>
      <c r="U52" s="36">
        <v>34</v>
      </c>
      <c r="V52" s="19">
        <v>14</v>
      </c>
    </row>
    <row r="53" spans="1:22" ht="12">
      <c r="A53" s="10"/>
      <c r="B53" s="133">
        <v>5833</v>
      </c>
      <c r="C53" s="139">
        <v>0.5626388888888889</v>
      </c>
      <c r="D53" s="17">
        <v>5833</v>
      </c>
      <c r="E53" s="52" t="s">
        <v>119</v>
      </c>
      <c r="F53" s="52" t="s">
        <v>206</v>
      </c>
      <c r="G53" s="102" t="s">
        <v>285</v>
      </c>
      <c r="H53" s="103">
        <v>1.003</v>
      </c>
      <c r="I53" s="104">
        <v>0.4624074074074074</v>
      </c>
      <c r="J53" s="52">
        <v>17</v>
      </c>
      <c r="K53" s="104">
        <v>0.024907407407407378</v>
      </c>
      <c r="L53" s="104">
        <v>0.024982129629629597</v>
      </c>
      <c r="M53" s="52">
        <v>23</v>
      </c>
      <c r="N53" s="52">
        <v>23</v>
      </c>
      <c r="O53" s="93">
        <v>0.5626388888888889</v>
      </c>
      <c r="P53" s="19">
        <v>10</v>
      </c>
      <c r="Q53" s="21">
        <v>0.06263888888888891</v>
      </c>
      <c r="R53" s="21">
        <v>0.06282680555555557</v>
      </c>
      <c r="S53" s="36">
        <v>12</v>
      </c>
      <c r="T53" s="36">
        <v>12</v>
      </c>
      <c r="U53" s="36">
        <v>35</v>
      </c>
      <c r="V53" s="19">
        <v>15</v>
      </c>
    </row>
    <row r="54" spans="1:22" ht="12">
      <c r="A54" s="10"/>
      <c r="B54" s="134">
        <v>4712</v>
      </c>
      <c r="C54" s="139">
        <v>0.5717708333333333</v>
      </c>
      <c r="D54" s="17">
        <v>4712</v>
      </c>
      <c r="E54" s="52" t="s">
        <v>132</v>
      </c>
      <c r="F54" s="52" t="s">
        <v>118</v>
      </c>
      <c r="G54" s="102" t="s">
        <v>285</v>
      </c>
      <c r="H54" s="103">
        <v>0.888</v>
      </c>
      <c r="I54" s="104">
        <v>0.4651273148148148</v>
      </c>
      <c r="J54" s="52">
        <v>25</v>
      </c>
      <c r="K54" s="104">
        <v>0.027627314814814785</v>
      </c>
      <c r="L54" s="104">
        <v>0.02453305555555553</v>
      </c>
      <c r="M54" s="52">
        <v>20</v>
      </c>
      <c r="N54" s="52">
        <v>20</v>
      </c>
      <c r="O54" s="93">
        <v>0.5717708333333333</v>
      </c>
      <c r="P54" s="19">
        <v>16</v>
      </c>
      <c r="Q54" s="21">
        <v>0.07177083333333334</v>
      </c>
      <c r="R54" s="21">
        <v>0.06373250000000001</v>
      </c>
      <c r="S54" s="36">
        <v>15</v>
      </c>
      <c r="T54" s="36">
        <v>15</v>
      </c>
      <c r="U54" s="36">
        <v>35</v>
      </c>
      <c r="V54" s="19">
        <v>16</v>
      </c>
    </row>
    <row r="55" spans="2:22" ht="12">
      <c r="B55" s="134">
        <v>5016</v>
      </c>
      <c r="C55" s="139">
        <v>0.5784490740740741</v>
      </c>
      <c r="D55" s="17">
        <v>5016</v>
      </c>
      <c r="E55" s="52" t="s">
        <v>117</v>
      </c>
      <c r="F55" s="52" t="s">
        <v>118</v>
      </c>
      <c r="G55" s="102" t="s">
        <v>285</v>
      </c>
      <c r="H55" s="103">
        <v>0.888</v>
      </c>
      <c r="I55" s="104">
        <v>0.4634375</v>
      </c>
      <c r="J55" s="52">
        <v>20</v>
      </c>
      <c r="K55" s="104">
        <v>0.0259375</v>
      </c>
      <c r="L55" s="104">
        <v>0.0230325</v>
      </c>
      <c r="M55" s="52">
        <v>15</v>
      </c>
      <c r="N55" s="52">
        <v>15</v>
      </c>
      <c r="O55" s="93">
        <v>0.5784490740740741</v>
      </c>
      <c r="P55" s="19">
        <v>24</v>
      </c>
      <c r="Q55" s="21">
        <v>0.07844907407407409</v>
      </c>
      <c r="R55" s="21">
        <v>0.0696627777777778</v>
      </c>
      <c r="S55" s="36">
        <v>22</v>
      </c>
      <c r="T55" s="36">
        <v>22</v>
      </c>
      <c r="U55" s="36">
        <v>37</v>
      </c>
      <c r="V55" s="19">
        <v>17</v>
      </c>
    </row>
    <row r="56" spans="1:22" ht="12">
      <c r="A56" s="10"/>
      <c r="B56" s="134">
        <v>6499</v>
      </c>
      <c r="C56" s="139">
        <v>0.5743518518518519</v>
      </c>
      <c r="D56" s="17">
        <v>6499</v>
      </c>
      <c r="E56" s="52" t="s">
        <v>39</v>
      </c>
      <c r="F56" s="52" t="s">
        <v>40</v>
      </c>
      <c r="G56" s="102" t="s">
        <v>41</v>
      </c>
      <c r="H56" s="103">
        <v>0.885</v>
      </c>
      <c r="I56" s="104">
        <v>0.46532407407407406</v>
      </c>
      <c r="J56" s="52">
        <v>27</v>
      </c>
      <c r="K56" s="104">
        <v>0.027824074074074057</v>
      </c>
      <c r="L56" s="104">
        <v>0.02462430555555554</v>
      </c>
      <c r="M56" s="52">
        <v>21</v>
      </c>
      <c r="N56" s="52">
        <v>21</v>
      </c>
      <c r="O56" s="93">
        <v>0.5743518518518519</v>
      </c>
      <c r="P56" s="19">
        <v>21</v>
      </c>
      <c r="Q56" s="21">
        <v>0.07435185185185189</v>
      </c>
      <c r="R56" s="21">
        <v>0.06580138888888892</v>
      </c>
      <c r="S56" s="36">
        <v>16</v>
      </c>
      <c r="T56" s="36">
        <v>16</v>
      </c>
      <c r="U56" s="36">
        <v>37</v>
      </c>
      <c r="V56" s="19">
        <v>18</v>
      </c>
    </row>
    <row r="57" spans="1:22" ht="12">
      <c r="A57" s="10"/>
      <c r="B57" s="134">
        <v>6311</v>
      </c>
      <c r="C57" s="139">
        <v>0.5726851851851852</v>
      </c>
      <c r="D57" s="17">
        <v>6311</v>
      </c>
      <c r="E57" s="52" t="s">
        <v>222</v>
      </c>
      <c r="F57" s="52" t="s">
        <v>223</v>
      </c>
      <c r="G57" s="102" t="s">
        <v>285</v>
      </c>
      <c r="H57" s="103">
        <v>0.944</v>
      </c>
      <c r="I57" s="104">
        <v>0.4630787037037037</v>
      </c>
      <c r="J57" s="52">
        <v>18</v>
      </c>
      <c r="K57" s="104">
        <v>0.025578703703703687</v>
      </c>
      <c r="L57" s="104">
        <v>0.02414629629629628</v>
      </c>
      <c r="M57" s="52">
        <v>18</v>
      </c>
      <c r="N57" s="52">
        <v>18</v>
      </c>
      <c r="O57" s="93">
        <v>0.5726851851851852</v>
      </c>
      <c r="P57" s="19">
        <v>18</v>
      </c>
      <c r="Q57" s="21">
        <v>0.07268518518518519</v>
      </c>
      <c r="R57" s="21">
        <v>0.06861481481481481</v>
      </c>
      <c r="S57" s="36">
        <v>19</v>
      </c>
      <c r="T57" s="36">
        <v>19</v>
      </c>
      <c r="U57" s="36">
        <v>37</v>
      </c>
      <c r="V57" s="19">
        <v>19</v>
      </c>
    </row>
    <row r="58" spans="2:22" ht="12">
      <c r="B58" s="134">
        <v>5550</v>
      </c>
      <c r="C58" s="139" t="s">
        <v>1</v>
      </c>
      <c r="D58" s="17">
        <v>5550</v>
      </c>
      <c r="E58" s="52" t="s">
        <v>156</v>
      </c>
      <c r="F58" s="52" t="s">
        <v>154</v>
      </c>
      <c r="G58" s="102" t="s">
        <v>34</v>
      </c>
      <c r="H58" s="103">
        <v>0.99</v>
      </c>
      <c r="I58" s="104">
        <v>0.45836805555555554</v>
      </c>
      <c r="J58" s="52">
        <v>5</v>
      </c>
      <c r="K58" s="104">
        <v>0.020868055555555542</v>
      </c>
      <c r="L58" s="104">
        <v>0.020659374999999987</v>
      </c>
      <c r="M58" s="52">
        <v>8</v>
      </c>
      <c r="N58" s="52">
        <v>8</v>
      </c>
      <c r="O58" s="21" t="s">
        <v>106</v>
      </c>
      <c r="P58" s="21" t="s">
        <v>106</v>
      </c>
      <c r="Q58" s="21" t="s">
        <v>106</v>
      </c>
      <c r="R58" s="21" t="s">
        <v>106</v>
      </c>
      <c r="S58" s="36">
        <v>30</v>
      </c>
      <c r="T58" s="36">
        <v>30</v>
      </c>
      <c r="U58" s="36">
        <v>38</v>
      </c>
      <c r="V58" s="19">
        <v>20</v>
      </c>
    </row>
    <row r="59" spans="2:22" ht="12">
      <c r="B59" s="134">
        <v>4932</v>
      </c>
      <c r="C59" s="139">
        <v>0.5663888888888889</v>
      </c>
      <c r="D59" s="17">
        <v>4932</v>
      </c>
      <c r="E59" s="52" t="s">
        <v>155</v>
      </c>
      <c r="F59" s="52" t="s">
        <v>154</v>
      </c>
      <c r="G59" s="102" t="s">
        <v>34</v>
      </c>
      <c r="H59" s="103">
        <v>0.992</v>
      </c>
      <c r="I59" s="104">
        <v>0.46239583333333334</v>
      </c>
      <c r="J59" s="52">
        <v>16</v>
      </c>
      <c r="K59" s="104">
        <v>0.02489583333333334</v>
      </c>
      <c r="L59" s="104">
        <v>0.024696666666666672</v>
      </c>
      <c r="M59" s="52">
        <v>22</v>
      </c>
      <c r="N59" s="52">
        <v>22</v>
      </c>
      <c r="O59" s="93">
        <v>0.5663888888888889</v>
      </c>
      <c r="P59" s="19">
        <v>11</v>
      </c>
      <c r="Q59" s="21">
        <v>0.06638888888888894</v>
      </c>
      <c r="R59" s="21">
        <v>0.06585777777777783</v>
      </c>
      <c r="S59" s="36">
        <v>17</v>
      </c>
      <c r="T59" s="36">
        <v>17</v>
      </c>
      <c r="U59" s="36">
        <v>39</v>
      </c>
      <c r="V59" s="19">
        <v>21</v>
      </c>
    </row>
    <row r="60" spans="1:22" ht="12">
      <c r="A60" s="10"/>
      <c r="B60" s="134">
        <v>4774</v>
      </c>
      <c r="C60" s="139" t="s">
        <v>1</v>
      </c>
      <c r="D60" s="17">
        <v>4774</v>
      </c>
      <c r="E60" s="52" t="s">
        <v>37</v>
      </c>
      <c r="F60" s="52" t="s">
        <v>38</v>
      </c>
      <c r="G60" s="102" t="s">
        <v>34</v>
      </c>
      <c r="H60" s="103">
        <v>1.012</v>
      </c>
      <c r="I60" s="104">
        <v>0.45913194444444444</v>
      </c>
      <c r="J60" s="52">
        <v>9</v>
      </c>
      <c r="K60" s="104">
        <v>0.02163194444444444</v>
      </c>
      <c r="L60" s="104">
        <v>0.021891527777777774</v>
      </c>
      <c r="M60" s="52">
        <v>12</v>
      </c>
      <c r="N60" s="52">
        <v>12</v>
      </c>
      <c r="O60" s="21" t="s">
        <v>106</v>
      </c>
      <c r="P60" s="21" t="s">
        <v>106</v>
      </c>
      <c r="Q60" s="21" t="s">
        <v>106</v>
      </c>
      <c r="R60" s="21" t="s">
        <v>106</v>
      </c>
      <c r="S60" s="36">
        <v>30</v>
      </c>
      <c r="T60" s="36">
        <v>30</v>
      </c>
      <c r="U60" s="36">
        <v>42</v>
      </c>
      <c r="V60" s="19">
        <v>22</v>
      </c>
    </row>
    <row r="61" spans="2:22" ht="12">
      <c r="B61" s="134">
        <v>6066</v>
      </c>
      <c r="C61" s="139">
        <v>0.5702662037037037</v>
      </c>
      <c r="D61" s="17">
        <v>6066</v>
      </c>
      <c r="E61" s="52" t="s">
        <v>224</v>
      </c>
      <c r="F61" s="52" t="s">
        <v>225</v>
      </c>
      <c r="G61" s="102" t="s">
        <v>285</v>
      </c>
      <c r="H61" s="103">
        <v>0.98</v>
      </c>
      <c r="I61" s="104">
        <v>0.46445601851851853</v>
      </c>
      <c r="J61" s="52">
        <v>24</v>
      </c>
      <c r="K61" s="104">
        <v>0.026956018518518532</v>
      </c>
      <c r="L61" s="104">
        <v>0.02641689814814816</v>
      </c>
      <c r="M61" s="52">
        <v>27</v>
      </c>
      <c r="N61" s="52">
        <v>27</v>
      </c>
      <c r="O61" s="93">
        <v>0.5702662037037037</v>
      </c>
      <c r="P61" s="19">
        <v>15</v>
      </c>
      <c r="Q61" s="21">
        <v>0.07026620370370373</v>
      </c>
      <c r="R61" s="21">
        <v>0.06886087962962965</v>
      </c>
      <c r="S61" s="36">
        <v>20</v>
      </c>
      <c r="T61" s="36">
        <v>20</v>
      </c>
      <c r="U61" s="36">
        <v>47</v>
      </c>
      <c r="V61" s="19">
        <v>23</v>
      </c>
    </row>
    <row r="62" spans="2:22" ht="12">
      <c r="B62" s="134">
        <v>4677</v>
      </c>
      <c r="C62" s="139">
        <v>0.5726967592592592</v>
      </c>
      <c r="D62" s="17">
        <v>4677</v>
      </c>
      <c r="E62" s="52" t="s">
        <v>120</v>
      </c>
      <c r="F62" s="52" t="s">
        <v>121</v>
      </c>
      <c r="G62" s="102" t="s">
        <v>285</v>
      </c>
      <c r="H62" s="103">
        <v>0.95</v>
      </c>
      <c r="I62" s="104">
        <v>0.4653009259259259</v>
      </c>
      <c r="J62" s="52">
        <v>26</v>
      </c>
      <c r="K62" s="104">
        <v>0.027800925925925923</v>
      </c>
      <c r="L62" s="104">
        <v>0.026410879629629624</v>
      </c>
      <c r="M62" s="52">
        <v>26</v>
      </c>
      <c r="N62" s="52">
        <v>26</v>
      </c>
      <c r="O62" s="93">
        <v>0.5726967592592592</v>
      </c>
      <c r="P62" s="19">
        <v>19</v>
      </c>
      <c r="Q62" s="21">
        <v>0.07269675925925922</v>
      </c>
      <c r="R62" s="21">
        <v>0.06906192129629626</v>
      </c>
      <c r="S62" s="36">
        <v>21</v>
      </c>
      <c r="T62" s="36">
        <v>21</v>
      </c>
      <c r="U62" s="36">
        <v>47</v>
      </c>
      <c r="V62" s="19">
        <v>24</v>
      </c>
    </row>
    <row r="63" spans="1:22" ht="12">
      <c r="A63" s="10"/>
      <c r="B63" s="134">
        <v>6501</v>
      </c>
      <c r="C63" s="139">
        <v>0.5720833333333334</v>
      </c>
      <c r="D63" s="17">
        <v>6501</v>
      </c>
      <c r="E63" s="52" t="s">
        <v>207</v>
      </c>
      <c r="F63" s="52" t="s">
        <v>208</v>
      </c>
      <c r="G63" s="102" t="s">
        <v>285</v>
      </c>
      <c r="H63" s="103">
        <v>0.971</v>
      </c>
      <c r="I63" s="104">
        <v>0.46424768518518517</v>
      </c>
      <c r="J63" s="52">
        <v>22</v>
      </c>
      <c r="K63" s="104">
        <v>0.026747685185185166</v>
      </c>
      <c r="L63" s="104">
        <v>0.025972002314814797</v>
      </c>
      <c r="M63" s="52">
        <v>25</v>
      </c>
      <c r="N63" s="52">
        <v>25</v>
      </c>
      <c r="O63" s="93">
        <v>0.5720833333333334</v>
      </c>
      <c r="P63" s="19">
        <v>17</v>
      </c>
      <c r="Q63" s="21">
        <v>0.07208333333333339</v>
      </c>
      <c r="R63" s="21">
        <v>0.06999291666666672</v>
      </c>
      <c r="S63" s="36">
        <v>23</v>
      </c>
      <c r="T63" s="36">
        <v>23</v>
      </c>
      <c r="U63" s="36">
        <v>48</v>
      </c>
      <c r="V63" s="19">
        <v>25</v>
      </c>
    </row>
    <row r="64" spans="2:22" ht="12">
      <c r="B64" s="134">
        <v>6536</v>
      </c>
      <c r="C64" s="139">
        <v>0.5761921296296296</v>
      </c>
      <c r="D64" s="17">
        <v>6536</v>
      </c>
      <c r="E64" s="52" t="s">
        <v>32</v>
      </c>
      <c r="F64" s="52" t="s">
        <v>33</v>
      </c>
      <c r="G64" s="102" t="s">
        <v>285</v>
      </c>
      <c r="H64" s="103">
        <v>0.98</v>
      </c>
      <c r="I64" s="104">
        <v>0.46379629629629626</v>
      </c>
      <c r="J64" s="52">
        <v>21</v>
      </c>
      <c r="K64" s="104">
        <v>0.026296296296296262</v>
      </c>
      <c r="L64" s="104">
        <v>0.025770370370370336</v>
      </c>
      <c r="M64" s="52">
        <v>24</v>
      </c>
      <c r="N64" s="52">
        <v>24</v>
      </c>
      <c r="O64" s="93">
        <v>0.5761921296296296</v>
      </c>
      <c r="P64" s="19">
        <v>23</v>
      </c>
      <c r="Q64" s="21">
        <v>0.07619212962962962</v>
      </c>
      <c r="R64" s="21">
        <v>0.07466828703703703</v>
      </c>
      <c r="S64" s="36">
        <v>24</v>
      </c>
      <c r="T64" s="36">
        <v>24</v>
      </c>
      <c r="U64" s="36">
        <v>48</v>
      </c>
      <c r="V64" s="19">
        <v>26</v>
      </c>
    </row>
    <row r="65" spans="1:22" ht="12">
      <c r="A65" s="10"/>
      <c r="B65" s="134">
        <v>4135</v>
      </c>
      <c r="C65" s="139" t="s">
        <v>1</v>
      </c>
      <c r="D65" s="17">
        <v>4135</v>
      </c>
      <c r="E65" s="52" t="s">
        <v>122</v>
      </c>
      <c r="F65" s="52" t="s">
        <v>123</v>
      </c>
      <c r="G65" s="102" t="s">
        <v>285</v>
      </c>
      <c r="H65" s="103">
        <v>1.037</v>
      </c>
      <c r="I65" s="104">
        <v>0.4608449074074074</v>
      </c>
      <c r="J65" s="52">
        <v>13</v>
      </c>
      <c r="K65" s="104">
        <v>0.02334490740740741</v>
      </c>
      <c r="L65" s="104">
        <v>0.024208668981481486</v>
      </c>
      <c r="M65" s="52">
        <v>19</v>
      </c>
      <c r="N65" s="52">
        <v>19</v>
      </c>
      <c r="O65" s="21" t="s">
        <v>106</v>
      </c>
      <c r="P65" s="21" t="s">
        <v>106</v>
      </c>
      <c r="Q65" s="21" t="s">
        <v>106</v>
      </c>
      <c r="R65" s="21" t="s">
        <v>106</v>
      </c>
      <c r="S65" s="36">
        <v>30</v>
      </c>
      <c r="T65" s="36">
        <v>30</v>
      </c>
      <c r="U65" s="36">
        <v>49</v>
      </c>
      <c r="V65" s="19">
        <v>27</v>
      </c>
    </row>
    <row r="66" spans="2:22" ht="12">
      <c r="B66" s="134">
        <v>3</v>
      </c>
      <c r="C66" s="139" t="s">
        <v>0</v>
      </c>
      <c r="D66" s="17">
        <v>3</v>
      </c>
      <c r="E66" s="52" t="s">
        <v>234</v>
      </c>
      <c r="F66" s="52" t="s">
        <v>235</v>
      </c>
      <c r="G66" s="102" t="s">
        <v>285</v>
      </c>
      <c r="H66" s="103">
        <v>0.797</v>
      </c>
      <c r="I66" s="104" t="s">
        <v>0</v>
      </c>
      <c r="J66" s="52" t="s">
        <v>0</v>
      </c>
      <c r="K66" s="104" t="s">
        <v>0</v>
      </c>
      <c r="L66" s="104" t="s">
        <v>0</v>
      </c>
      <c r="M66" s="104" t="s">
        <v>0</v>
      </c>
      <c r="N66" s="52">
        <v>30</v>
      </c>
      <c r="O66" s="93" t="s">
        <v>0</v>
      </c>
      <c r="P66" s="21" t="s">
        <v>0</v>
      </c>
      <c r="Q66" s="21" t="s">
        <v>0</v>
      </c>
      <c r="R66" s="21" t="s">
        <v>0</v>
      </c>
      <c r="S66" s="21" t="s">
        <v>0</v>
      </c>
      <c r="T66" s="36">
        <v>30</v>
      </c>
      <c r="U66" s="36">
        <v>60</v>
      </c>
      <c r="V66" s="19">
        <v>28</v>
      </c>
    </row>
    <row r="67" spans="1:22" ht="12">
      <c r="A67" s="10"/>
      <c r="B67" s="134">
        <v>2</v>
      </c>
      <c r="C67" s="139" t="s">
        <v>0</v>
      </c>
      <c r="D67" s="17">
        <v>2</v>
      </c>
      <c r="E67" s="52" t="s">
        <v>42</v>
      </c>
      <c r="F67" s="52" t="s">
        <v>43</v>
      </c>
      <c r="G67" s="102" t="s">
        <v>41</v>
      </c>
      <c r="H67" s="103">
        <v>0.861</v>
      </c>
      <c r="I67" s="104" t="s">
        <v>0</v>
      </c>
      <c r="J67" s="52" t="s">
        <v>0</v>
      </c>
      <c r="K67" s="104" t="s">
        <v>0</v>
      </c>
      <c r="L67" s="104" t="s">
        <v>0</v>
      </c>
      <c r="M67" s="104" t="s">
        <v>0</v>
      </c>
      <c r="N67" s="52">
        <v>30</v>
      </c>
      <c r="O67" s="93" t="s">
        <v>0</v>
      </c>
      <c r="P67" s="21" t="s">
        <v>0</v>
      </c>
      <c r="Q67" s="21" t="s">
        <v>0</v>
      </c>
      <c r="R67" s="21" t="s">
        <v>0</v>
      </c>
      <c r="S67" s="21" t="s">
        <v>0</v>
      </c>
      <c r="T67" s="36">
        <v>30</v>
      </c>
      <c r="U67" s="36">
        <v>60</v>
      </c>
      <c r="V67" s="19">
        <v>29</v>
      </c>
    </row>
    <row r="68" spans="16:26" ht="12">
      <c r="P68" s="11"/>
      <c r="Q68" s="187"/>
      <c r="S68" s="11"/>
      <c r="T68" s="11"/>
      <c r="U68" s="12"/>
      <c r="V68" s="12"/>
      <c r="W68" s="11"/>
      <c r="X68" s="11"/>
      <c r="Y68" s="2"/>
      <c r="Z68" s="2"/>
    </row>
    <row r="69" spans="16:26" ht="12">
      <c r="P69" s="11"/>
      <c r="Q69" s="187"/>
      <c r="S69" s="11"/>
      <c r="T69" s="11"/>
      <c r="U69" s="12"/>
      <c r="V69" s="12"/>
      <c r="W69" s="11"/>
      <c r="X69" s="11"/>
      <c r="Y69" s="2"/>
      <c r="Z69" s="2"/>
    </row>
    <row r="70" spans="16:26" ht="12">
      <c r="P70" s="11"/>
      <c r="Q70" s="187"/>
      <c r="S70" s="11"/>
      <c r="T70" s="11"/>
      <c r="U70" s="12"/>
      <c r="V70" s="12"/>
      <c r="W70" s="11"/>
      <c r="X70" s="11"/>
      <c r="Y70" s="2"/>
      <c r="Z70" s="2"/>
    </row>
    <row r="71" spans="16:25" ht="12">
      <c r="P71" s="11"/>
      <c r="Q71" s="187"/>
      <c r="S71" s="11"/>
      <c r="U71" s="12"/>
      <c r="W71" s="11"/>
      <c r="Y71" s="2"/>
    </row>
  </sheetData>
  <sheetProtection/>
  <mergeCells count="1">
    <mergeCell ref="E17:V17"/>
  </mergeCells>
  <dataValidations count="2">
    <dataValidation allowBlank="1" showInputMessage="1" showErrorMessage="1" imeMode="on" sqref="K19:K21 Q19:Q21"/>
    <dataValidation errorStyle="warning" type="list" allowBlank="1" showInputMessage="1" showErrorMessage="1" promptTitle="風速" prompt="▼をクリックして風速を選択してください" errorTitle="直接入力せず選択してください" error="直接入力せず選択してください&#10;" sqref="C23 Q23 K23">
      <formula1>"5m以下,5～9m,9m以上"</formula1>
    </dataValidation>
  </dataValidations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家入</dc:creator>
  <cp:keywords/>
  <dc:description/>
  <cp:lastModifiedBy>CELAVIE</cp:lastModifiedBy>
  <cp:lastPrinted>2011-05-15T07:43:29Z</cp:lastPrinted>
  <dcterms:created xsi:type="dcterms:W3CDTF">2001-04-16T02:55:10Z</dcterms:created>
  <dcterms:modified xsi:type="dcterms:W3CDTF">2011-05-16T04:28:03Z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