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0" windowWidth="10935" windowHeight="10110" activeTab="0"/>
  </bookViews>
  <sheets>
    <sheet name="140615梶島早朝" sheetId="1" r:id="rId1"/>
  </sheets>
  <definedNames>
    <definedName name="_xlnm._FilterDatabase" localSheetId="0" hidden="1">'140615梶島早朝'!$A$8:$J$23</definedName>
    <definedName name="_xlnm.Print_Area" localSheetId="0">'140615梶島早朝'!$A$1:$J$28</definedName>
  </definedNames>
  <calcPr fullCalcOnLoad="1"/>
</workbook>
</file>

<file path=xl/comments1.xml><?xml version="1.0" encoding="utf-8"?>
<comments xmlns="http://schemas.openxmlformats.org/spreadsheetml/2006/main">
  <authors>
    <author>T.Yamamoto</author>
    <author>家入　宏／ＥＶ技術部</author>
  </authors>
  <commentList>
    <comment ref="A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B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C8" authorId="0">
      <text>
        <r>
          <rPr>
            <sz val="9"/>
            <rFont val="ＭＳ Ｐゴシック"/>
            <family val="3"/>
          </rPr>
          <t>艇名をリストから
選択して下さい。</t>
        </r>
      </text>
    </comment>
    <comment ref="D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E8" authorId="0">
      <text>
        <r>
          <rPr>
            <sz val="9"/>
            <rFont val="ＭＳ Ｐゴシック"/>
            <family val="3"/>
          </rPr>
          <t>艇名を選択すると
自動で表示されます。</t>
        </r>
      </text>
    </comment>
    <comment ref="F8" authorId="1">
      <text>
        <r>
          <rPr>
            <sz val="9"/>
            <rFont val="ＭＳ Ｐゴシック"/>
            <family val="3"/>
          </rPr>
          <t>到着時刻を
時：分：秒で入力して下さい</t>
        </r>
      </text>
    </comment>
    <comment ref="G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H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I8" authorId="0">
      <text>
        <r>
          <rPr>
            <sz val="9"/>
            <rFont val="ＭＳ Ｐゴシック"/>
            <family val="3"/>
          </rPr>
          <t>艇名と到着時刻を入力すると
自動で表示されます。</t>
        </r>
      </text>
    </comment>
    <comment ref="F4" authorId="1">
      <text>
        <r>
          <rPr>
            <sz val="9"/>
            <rFont val="ＭＳ Ｐゴシック"/>
            <family val="3"/>
          </rPr>
          <t>直接入力の場合はスタート時刻を
時：分：秒で入力して下さい</t>
        </r>
      </text>
    </comment>
    <comment ref="C5" authorId="0">
      <text>
        <r>
          <rPr>
            <sz val="9"/>
            <rFont val="ＭＳ Ｐゴシック"/>
            <family val="3"/>
          </rPr>
          <t>直接入力の場合はコースの
距離を入力して下さい
※レース結果には影響しません</t>
        </r>
      </text>
    </comment>
    <comment ref="F5" authorId="0">
      <text>
        <r>
          <rPr>
            <sz val="9"/>
            <rFont val="ＭＳ Ｐゴシック"/>
            <family val="3"/>
          </rPr>
          <t>風速を選択して下さい
※レース結果には影響しません</t>
        </r>
      </text>
    </comment>
    <comment ref="A4" authorId="0">
      <text>
        <r>
          <rPr>
            <sz val="9"/>
            <rFont val="ＭＳ Ｐゴシック"/>
            <family val="3"/>
          </rPr>
          <t>レース名を選択して下さい</t>
        </r>
      </text>
    </comment>
    <comment ref="B6" authorId="0">
      <text>
        <r>
          <rPr>
            <sz val="9"/>
            <rFont val="ＭＳ Ｐゴシック"/>
            <family val="3"/>
          </rPr>
          <t>直接入力の場合は
コースを入力して下さい。</t>
        </r>
      </text>
    </comment>
  </commentList>
</comments>
</file>

<file path=xl/sharedStrings.xml><?xml version="1.0" encoding="utf-8"?>
<sst xmlns="http://schemas.openxmlformats.org/spreadsheetml/2006/main" count="124" uniqueCount="99">
  <si>
    <t>修正順位</t>
  </si>
  <si>
    <t>到着時刻</t>
  </si>
  <si>
    <t>着順</t>
  </si>
  <si>
    <t>所要時間 (B)</t>
  </si>
  <si>
    <t>修正時間 (A*B)</t>
  </si>
  <si>
    <t>スタート時刻</t>
  </si>
  <si>
    <t>距離</t>
  </si>
  <si>
    <t>備考</t>
  </si>
  <si>
    <t>Seam 31</t>
  </si>
  <si>
    <t>Pioneer 9FR/PB</t>
  </si>
  <si>
    <t>J/V9.6CR</t>
  </si>
  <si>
    <t xml:space="preserve">Slot 31 </t>
  </si>
  <si>
    <t>艇　名</t>
  </si>
  <si>
    <t>艇　種</t>
  </si>
  <si>
    <t>セールNo</t>
  </si>
  <si>
    <t>Yamaha 30SII</t>
  </si>
  <si>
    <t>Swing 31</t>
  </si>
  <si>
    <t>J92</t>
  </si>
  <si>
    <t>Yamaha 23II</t>
  </si>
  <si>
    <t>X79</t>
  </si>
  <si>
    <t>Y 21R&amp;CT</t>
  </si>
  <si>
    <t>Yamaha 21C</t>
  </si>
  <si>
    <t>風速</t>
  </si>
  <si>
    <t>MRC (A)</t>
  </si>
  <si>
    <t>コメント</t>
  </si>
  <si>
    <r>
      <t>■</t>
    </r>
    <r>
      <rPr>
        <b/>
        <sz val="10"/>
        <rFont val="ＭＳ Ｐゴシック"/>
        <family val="3"/>
      </rPr>
      <t>集計方法</t>
    </r>
    <r>
      <rPr>
        <b/>
        <sz val="10"/>
        <color indexed="10"/>
        <rFont val="ＭＳ Ｐゴシック"/>
        <family val="3"/>
      </rPr>
      <t xml:space="preserve"> （原則緑色のセルのみ入力）</t>
    </r>
  </si>
  <si>
    <t>コース</t>
  </si>
  <si>
    <t>セールNo</t>
  </si>
  <si>
    <t>5～9m/s</t>
  </si>
  <si>
    <t>MRC</t>
  </si>
  <si>
    <t>Armis 5</t>
  </si>
  <si>
    <t>Dancing Beans 3</t>
  </si>
  <si>
    <t>Hornet</t>
  </si>
  <si>
    <t xml:space="preserve">Seam 31      </t>
  </si>
  <si>
    <t>Lutris</t>
  </si>
  <si>
    <t>Super Wave 6</t>
  </si>
  <si>
    <t>Uranami 8</t>
  </si>
  <si>
    <t>Odyssey</t>
  </si>
  <si>
    <t>Gamela 3</t>
  </si>
  <si>
    <t>RunnerⅡ</t>
  </si>
  <si>
    <t>BeBe</t>
  </si>
  <si>
    <t>Viking</t>
  </si>
  <si>
    <t>HAYABUSA</t>
  </si>
  <si>
    <t>Far727</t>
  </si>
  <si>
    <t>HoneyBee</t>
  </si>
  <si>
    <t>Moewe</t>
  </si>
  <si>
    <t>AYA</t>
  </si>
  <si>
    <t>Hope</t>
  </si>
  <si>
    <t>※MRC：三河湾レース係数（IRC、TCCをベースにした修正係数）</t>
  </si>
  <si>
    <t>ANNEX V</t>
  </si>
  <si>
    <t>First 36.7</t>
  </si>
  <si>
    <t>Seam 31Ⅱ</t>
  </si>
  <si>
    <t>19.3マイル</t>
  </si>
  <si>
    <t>Boomerang</t>
  </si>
  <si>
    <t>J92</t>
  </si>
  <si>
    <t>13年MRC</t>
  </si>
  <si>
    <r>
      <t>　</t>
    </r>
    <r>
      <rPr>
        <b/>
        <sz val="10"/>
        <rFont val="ＭＳ Ｐゴシック"/>
        <family val="3"/>
      </rPr>
      <t>⑥ DNFの場合はF列に直接「DNF」と入力　DNSやOCSの場合も同様</t>
    </r>
  </si>
  <si>
    <t>ウォーミングアップレース</t>
  </si>
  <si>
    <t>春のチャンピオンシップ</t>
  </si>
  <si>
    <t>秋のチャンピオンシップ</t>
  </si>
  <si>
    <t>38.4マイル</t>
  </si>
  <si>
    <t>28.5マイル</t>
  </si>
  <si>
    <t>４月ポイントレース</t>
  </si>
  <si>
    <t>８月ポイントレース</t>
  </si>
  <si>
    <t>理事長杯レース</t>
  </si>
  <si>
    <t>直接入力</t>
  </si>
  <si>
    <t>■MRCリスト</t>
  </si>
  <si>
    <t>■風速</t>
  </si>
  <si>
    <t>1～5m/s</t>
  </si>
  <si>
    <t>9～m/s</t>
  </si>
  <si>
    <t>三河湾周航レース（ナイト）</t>
  </si>
  <si>
    <t>S→小島→豊橋潮流ﾌﾞｲ→生田鼻ﾌﾞｲ→一色ﾌﾞｲ→野島→豊橋潮流ﾌﾞｲ→小島→F</t>
  </si>
  <si>
    <t>S→小島→豊橋潮流ﾌﾞｲ→佐久島→生田鼻ﾌﾞｲ→豊橋潮流ﾌﾞｲ→小島→F</t>
  </si>
  <si>
    <t>直接入力</t>
  </si>
  <si>
    <t>MCCカップ（梶島早朝）</t>
  </si>
  <si>
    <t>佐久島レース（早朝）</t>
  </si>
  <si>
    <t>■レース名称</t>
  </si>
  <si>
    <r>
      <t>　</t>
    </r>
    <r>
      <rPr>
        <b/>
        <sz val="10"/>
        <rFont val="ＭＳ Ｐゴシック"/>
        <family val="3"/>
      </rPr>
      <t xml:space="preserve">③ </t>
    </r>
    <r>
      <rPr>
        <b/>
        <sz val="10"/>
        <color indexed="10"/>
        <rFont val="ＭＳ Ｐゴシック"/>
        <family val="3"/>
      </rPr>
      <t>艇名</t>
    </r>
    <r>
      <rPr>
        <b/>
        <sz val="10"/>
        <rFont val="ＭＳ Ｐゴシック"/>
        <family val="3"/>
      </rPr>
      <t>をC列のセルで選択</t>
    </r>
    <r>
      <rPr>
        <sz val="10"/>
        <rFont val="ＭＳ Ｐゴシック"/>
        <family val="3"/>
      </rPr>
      <t>　⇒リストから選択するとセールNo、艇種、MRCが自動表示される　艇名がリストにない場合はそれぞれを直接入力</t>
    </r>
  </si>
  <si>
    <r>
      <t>　</t>
    </r>
    <r>
      <rPr>
        <b/>
        <sz val="10"/>
        <rFont val="ＭＳ Ｐゴシック"/>
        <family val="3"/>
      </rPr>
      <t xml:space="preserve">④ </t>
    </r>
    <r>
      <rPr>
        <b/>
        <sz val="10"/>
        <color indexed="10"/>
        <rFont val="ＭＳ Ｐゴシック"/>
        <family val="3"/>
      </rPr>
      <t>到着時刻</t>
    </r>
    <r>
      <rPr>
        <b/>
        <sz val="10"/>
        <rFont val="ＭＳ Ｐゴシック"/>
        <family val="3"/>
      </rPr>
      <t>をF列のセルに「時:分:秒」で入力</t>
    </r>
    <r>
      <rPr>
        <sz val="10"/>
        <rFont val="ＭＳ Ｐゴシック"/>
        <family val="3"/>
      </rPr>
      <t>　⇒着順、所要時間、修正時間、修正順位が自動表示される  10分後にスタートしたコミッティ艇は-10分の値を入力</t>
    </r>
  </si>
  <si>
    <r>
      <t>　</t>
    </r>
    <r>
      <rPr>
        <b/>
        <sz val="10"/>
        <rFont val="ＭＳ Ｐゴシック"/>
        <family val="3"/>
      </rPr>
      <t>⑤ A列の</t>
    </r>
    <r>
      <rPr>
        <b/>
        <sz val="10"/>
        <color indexed="10"/>
        <rFont val="ＭＳ Ｐゴシック"/>
        <family val="3"/>
      </rPr>
      <t>修正順位</t>
    </r>
    <r>
      <rPr>
        <b/>
        <sz val="10"/>
        <rFont val="ＭＳ Ｐゴシック"/>
        <family val="3"/>
      </rPr>
      <t>を昇順に並び替え</t>
    </r>
  </si>
  <si>
    <r>
      <t>　</t>
    </r>
    <r>
      <rPr>
        <b/>
        <sz val="10"/>
        <rFont val="ＭＳ Ｐゴシック"/>
        <family val="3"/>
      </rPr>
      <t xml:space="preserve">① </t>
    </r>
    <r>
      <rPr>
        <b/>
        <sz val="10"/>
        <color indexed="10"/>
        <rFont val="ＭＳ Ｐゴシック"/>
        <family val="3"/>
      </rPr>
      <t>レース名</t>
    </r>
    <r>
      <rPr>
        <b/>
        <sz val="10"/>
        <rFont val="ＭＳ Ｐゴシック"/>
        <family val="3"/>
      </rPr>
      <t>をA4のセルから選択</t>
    </r>
    <r>
      <rPr>
        <sz val="10"/>
        <rFont val="ＭＳ Ｐゴシック"/>
        <family val="3"/>
      </rPr>
      <t>　※距離・スタート時刻・コース・開催日が自動表示される（直接入力の場合もあり）　スタート時刻は所要時間の計算に利用</t>
    </r>
  </si>
  <si>
    <r>
      <t>　</t>
    </r>
    <r>
      <rPr>
        <b/>
        <sz val="10"/>
        <rFont val="ＭＳ Ｐゴシック"/>
        <family val="3"/>
      </rPr>
      <t xml:space="preserve">② </t>
    </r>
    <r>
      <rPr>
        <b/>
        <sz val="10"/>
        <color indexed="10"/>
        <rFont val="ＭＳ Ｐゴシック"/>
        <family val="3"/>
      </rPr>
      <t>風速</t>
    </r>
    <r>
      <rPr>
        <b/>
        <sz val="10"/>
        <rFont val="ＭＳ Ｐゴシック"/>
        <family val="3"/>
      </rPr>
      <t>をF5のセルから選択</t>
    </r>
    <r>
      <rPr>
        <sz val="10"/>
        <rFont val="ＭＳ Ｐゴシック"/>
        <family val="3"/>
      </rPr>
      <t>　※レース結果には影響しない</t>
    </r>
  </si>
  <si>
    <t>開催日</t>
  </si>
  <si>
    <t>S→小島→豊橋潮流ﾌﾞｲ→梶島ﾌﾞｲ→豊橋潮流ﾌﾞｲ→小島→F</t>
  </si>
  <si>
    <t>2014.3.30</t>
  </si>
  <si>
    <t>2014.4.20</t>
  </si>
  <si>
    <t>2014.5.18</t>
  </si>
  <si>
    <t>2014.6.15</t>
  </si>
  <si>
    <t>2014.7.19</t>
  </si>
  <si>
    <t>2014.8.31</t>
  </si>
  <si>
    <t>2014.9.21</t>
  </si>
  <si>
    <t>2014.10.19</t>
  </si>
  <si>
    <t>2014.10.16</t>
  </si>
  <si>
    <t>Hornet</t>
  </si>
  <si>
    <t>Armis 5</t>
  </si>
  <si>
    <t>Odyssey</t>
  </si>
  <si>
    <t>Super Wave 6</t>
  </si>
  <si>
    <t>Lutris</t>
  </si>
  <si>
    <t>コミッティ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</si>
</sst>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_ "/>
    <numFmt numFmtId="181" formatCode="0.0000_ "/>
    <numFmt numFmtId="182" formatCode="0.000_ "/>
    <numFmt numFmtId="183" formatCode="0_);[Red]\(0\)"/>
    <numFmt numFmtId="184" formatCode="0_ ;[Red]\-0\ "/>
    <numFmt numFmtId="185" formatCode="0.000"/>
    <numFmt numFmtId="186" formatCode="0.0000"/>
    <numFmt numFmtId="187" formatCode="0.0"/>
    <numFmt numFmtId="188" formatCode="[&lt;=999]000;[&lt;=99999]000\-00;000\-0000"/>
    <numFmt numFmtId="189" formatCode="0.00000"/>
    <numFmt numFmtId="190" formatCode="0.0_ ;[Red]\-0.0\ "/>
    <numFmt numFmtId="191" formatCode="0.0000_);[Red]\(0.0000\)"/>
    <numFmt numFmtId="192" formatCode="0.0_ "/>
    <numFmt numFmtId="193" formatCode="0.0_);[Red]\(0.0\)"/>
    <numFmt numFmtId="194" formatCode="0.00_);[Red]\(0.00\)"/>
    <numFmt numFmtId="195" formatCode="0_ "/>
    <numFmt numFmtId="196" formatCode="0.000_);[Red]\(0.000\)"/>
    <numFmt numFmtId="197" formatCode="h:mm:ss;@"/>
    <numFmt numFmtId="198" formatCode="[$-F400]h:mm:ss\ AM/PM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9"/>
      <name val="MS UI Gothic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6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21" fontId="2" fillId="0" borderId="0" xfId="0" applyNumberFormat="1" applyFont="1" applyBorder="1" applyAlignment="1" applyProtection="1">
      <alignment horizontal="center" vertical="center"/>
      <protection/>
    </xf>
    <xf numFmtId="21" fontId="2" fillId="0" borderId="0" xfId="0" applyNumberFormat="1" applyFont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21" borderId="0" xfId="0" applyFont="1" applyFill="1" applyAlignment="1" applyProtection="1">
      <alignment vertical="center"/>
      <protection/>
    </xf>
    <xf numFmtId="0" fontId="2" fillId="21" borderId="10" xfId="0" applyFont="1" applyFill="1" applyBorder="1" applyAlignment="1" applyProtection="1">
      <alignment horizontal="center" vertical="center"/>
      <protection/>
    </xf>
    <xf numFmtId="0" fontId="2" fillId="21" borderId="10" xfId="0" applyFont="1" applyFill="1" applyBorder="1" applyAlignment="1" applyProtection="1">
      <alignment horizontal="left" vertical="center"/>
      <protection locked="0"/>
    </xf>
    <xf numFmtId="182" fontId="2" fillId="21" borderId="10" xfId="0" applyNumberFormat="1" applyFont="1" applyFill="1" applyBorder="1" applyAlignment="1" applyProtection="1">
      <alignment vertical="center"/>
      <protection locked="0"/>
    </xf>
    <xf numFmtId="0" fontId="2" fillId="21" borderId="10" xfId="0" applyFont="1" applyFill="1" applyBorder="1" applyAlignment="1" applyProtection="1">
      <alignment horizontal="center" vertical="center"/>
      <protection locked="0"/>
    </xf>
    <xf numFmtId="0" fontId="2" fillId="21" borderId="10" xfId="0" applyFont="1" applyFill="1" applyBorder="1" applyAlignment="1" applyProtection="1">
      <alignment horizontal="left" vertical="center" wrapText="1"/>
      <protection locked="0"/>
    </xf>
    <xf numFmtId="0" fontId="2" fillId="21" borderId="11" xfId="0" applyFont="1" applyFill="1" applyBorder="1" applyAlignment="1" applyProtection="1">
      <alignment horizontal="left" vertical="center" wrapText="1"/>
      <protection locked="0"/>
    </xf>
    <xf numFmtId="0" fontId="2" fillId="21" borderId="0" xfId="0" applyFont="1" applyFill="1" applyAlignment="1" applyProtection="1">
      <alignment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3" xfId="0" applyFont="1" applyFill="1" applyBorder="1" applyAlignment="1" applyProtection="1">
      <alignment horizontal="left" vertical="center" wrapText="1"/>
      <protection locked="0"/>
    </xf>
    <xf numFmtId="21" fontId="2" fillId="4" borderId="11" xfId="0" applyNumberFormat="1" applyFont="1" applyFill="1" applyBorder="1" applyAlignment="1" applyProtection="1">
      <alignment horizontal="center" vertical="center"/>
      <protection locked="0"/>
    </xf>
    <xf numFmtId="21" fontId="2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182" fontId="2" fillId="0" borderId="13" xfId="0" applyNumberFormat="1" applyFont="1" applyFill="1" applyBorder="1" applyAlignment="1" applyProtection="1">
      <alignment horizontal="center" vertical="center" wrapText="1"/>
      <protection/>
    </xf>
    <xf numFmtId="2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9" fontId="2" fillId="0" borderId="10" xfId="0" applyNumberFormat="1" applyFont="1" applyFill="1" applyBorder="1" applyAlignment="1" applyProtection="1" quotePrefix="1">
      <alignment horizontal="center"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182" fontId="28" fillId="21" borderId="0" xfId="0" applyNumberFormat="1" applyFont="1" applyFill="1" applyAlignment="1" applyProtection="1">
      <alignment vertical="center"/>
      <protection/>
    </xf>
    <xf numFmtId="182" fontId="28" fillId="21" borderId="10" xfId="0" applyNumberFormat="1" applyFont="1" applyFill="1" applyBorder="1" applyAlignment="1" applyProtection="1">
      <alignment vertical="center"/>
      <protection locked="0"/>
    </xf>
    <xf numFmtId="182" fontId="2" fillId="21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21" borderId="0" xfId="0" applyFont="1" applyFill="1" applyBorder="1" applyAlignment="1" applyProtection="1">
      <alignment horizontal="right" vertical="center"/>
      <protection/>
    </xf>
    <xf numFmtId="182" fontId="2" fillId="21" borderId="0" xfId="0" applyNumberFormat="1" applyFont="1" applyFill="1" applyBorder="1" applyAlignment="1" applyProtection="1">
      <alignment horizontal="right" vertical="center"/>
      <protection/>
    </xf>
    <xf numFmtId="182" fontId="2" fillId="21" borderId="0" xfId="0" applyNumberFormat="1" applyFont="1" applyFill="1" applyBorder="1" applyAlignment="1" applyProtection="1">
      <alignment vertical="center"/>
      <protection/>
    </xf>
    <xf numFmtId="0" fontId="2" fillId="21" borderId="18" xfId="0" applyFont="1" applyFill="1" applyBorder="1" applyAlignment="1" applyProtection="1">
      <alignment horizontal="right" vertical="center"/>
      <protection/>
    </xf>
    <xf numFmtId="182" fontId="2" fillId="21" borderId="18" xfId="0" applyNumberFormat="1" applyFont="1" applyFill="1" applyBorder="1" applyAlignment="1" applyProtection="1">
      <alignment horizontal="right"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 applyProtection="1">
      <alignment horizontal="center" vertical="center"/>
      <protection/>
    </xf>
    <xf numFmtId="21" fontId="2" fillId="24" borderId="0" xfId="0" applyNumberFormat="1" applyFont="1" applyFill="1" applyAlignment="1" applyProtection="1">
      <alignment horizontal="center" vertical="center"/>
      <protection/>
    </xf>
    <xf numFmtId="21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24" borderId="0" xfId="0" applyFont="1" applyFill="1" applyAlignment="1" applyProtection="1">
      <alignment vertical="center"/>
      <protection/>
    </xf>
    <xf numFmtId="0" fontId="28" fillId="24" borderId="0" xfId="0" applyFont="1" applyFill="1" applyAlignment="1" applyProtection="1">
      <alignment horizontal="center" vertical="center"/>
      <protection/>
    </xf>
    <xf numFmtId="9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horizontal="left" vertical="center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vertical="center"/>
      <protection/>
    </xf>
    <xf numFmtId="0" fontId="2" fillId="24" borderId="0" xfId="0" applyFont="1" applyFill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0" fontId="2" fillId="25" borderId="15" xfId="0" applyFont="1" applyFill="1" applyBorder="1" applyAlignment="1" applyProtection="1">
      <alignment vertical="center"/>
      <protection/>
    </xf>
    <xf numFmtId="0" fontId="2" fillId="25" borderId="16" xfId="0" applyFont="1" applyFill="1" applyBorder="1" applyAlignment="1" applyProtection="1">
      <alignment vertical="center"/>
      <protection/>
    </xf>
    <xf numFmtId="0" fontId="2" fillId="25" borderId="12" xfId="0" applyFont="1" applyFill="1" applyBorder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zoomScalePageLayoutView="0" workbookViewId="0" topLeftCell="A1">
      <selection activeCell="A24" sqref="A24"/>
    </sheetView>
  </sheetViews>
  <sheetFormatPr defaultColWidth="9.00390625" defaultRowHeight="13.5"/>
  <cols>
    <col min="1" max="2" width="9.375" style="2" customWidth="1"/>
    <col min="3" max="3" width="16.25390625" style="2" customWidth="1"/>
    <col min="4" max="4" width="15.00390625" style="2" customWidth="1"/>
    <col min="5" max="5" width="9.375" style="2" customWidth="1"/>
    <col min="6" max="6" width="10.625" style="2" customWidth="1"/>
    <col min="7" max="7" width="7.50390625" style="2" customWidth="1"/>
    <col min="8" max="8" width="13.125" style="2" customWidth="1"/>
    <col min="9" max="9" width="14.375" style="2" customWidth="1"/>
    <col min="10" max="10" width="10.625" style="2" customWidth="1"/>
    <col min="11" max="11" width="12.625" style="2" bestFit="1" customWidth="1"/>
    <col min="12" max="12" width="9.375" style="2" customWidth="1"/>
    <col min="13" max="16384" width="9.00390625" style="2" customWidth="1"/>
  </cols>
  <sheetData>
    <row r="1" spans="1:10" s="19" customFormat="1" ht="13.5" customHeight="1">
      <c r="A1" s="39" t="s">
        <v>24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s="19" customFormat="1" ht="54" customHeight="1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s="19" customFormat="1" ht="13.5" customHeight="1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1" ht="13.5" customHeight="1">
      <c r="A4" s="63" t="s">
        <v>74</v>
      </c>
      <c r="B4" s="64"/>
      <c r="C4" s="65"/>
      <c r="D4" s="56" t="s">
        <v>5</v>
      </c>
      <c r="E4" s="57"/>
      <c r="F4" s="50">
        <f>IF(A4="","",VLOOKUP($A4,$A$61:$E$69,5,FALSE))</f>
        <v>0.2916666666666667</v>
      </c>
      <c r="G4" s="35"/>
      <c r="H4" s="34"/>
      <c r="J4" s="52" t="str">
        <f>IF(A4="","",VLOOKUP($A4,$A$61:$C$69,3,FALSE))</f>
        <v>2014.6.15</v>
      </c>
      <c r="K4" s="6"/>
    </row>
    <row r="5" spans="1:11" ht="13.5" customHeight="1">
      <c r="A5" s="61" t="s">
        <v>6</v>
      </c>
      <c r="B5" s="58"/>
      <c r="C5" s="40" t="str">
        <f>IF(A4="","",VLOOKUP($A4,$A$61:$D$69,4,FALSE))</f>
        <v>19.3マイル</v>
      </c>
      <c r="D5" s="61" t="s">
        <v>22</v>
      </c>
      <c r="E5" s="58"/>
      <c r="F5" s="15" t="s">
        <v>68</v>
      </c>
      <c r="G5" s="34"/>
      <c r="H5" s="34"/>
      <c r="I5" s="34"/>
      <c r="J5" s="34"/>
      <c r="K5" s="6"/>
    </row>
    <row r="6" spans="1:10" ht="13.5" customHeight="1">
      <c r="A6" s="29" t="s">
        <v>26</v>
      </c>
      <c r="B6" s="58" t="str">
        <f>IF(A4="","",VLOOKUP($A4,$A$61:$F$69,6,FALSE))</f>
        <v>S→小島→豊橋潮流ﾌﾞｲ→梶島ﾌﾞｲ→豊橋潮流ﾌﾞｲ→小島→F</v>
      </c>
      <c r="C6" s="58"/>
      <c r="D6" s="58"/>
      <c r="E6" s="58"/>
      <c r="F6" s="59"/>
      <c r="G6" s="20"/>
      <c r="H6" s="19"/>
      <c r="I6" s="19"/>
      <c r="J6" s="19"/>
    </row>
    <row r="7" spans="1:10" ht="13.5" customHeight="1">
      <c r="A7" s="30"/>
      <c r="B7" s="32"/>
      <c r="C7" s="32"/>
      <c r="D7" s="30"/>
      <c r="E7" s="33"/>
      <c r="F7" s="31"/>
      <c r="G7" s="20"/>
      <c r="H7" s="19"/>
      <c r="I7" s="19"/>
      <c r="J7" s="19"/>
    </row>
    <row r="8" spans="1:11" ht="13.5" customHeight="1" thickBot="1">
      <c r="A8" s="21" t="s">
        <v>0</v>
      </c>
      <c r="B8" s="21" t="s">
        <v>27</v>
      </c>
      <c r="C8" s="21" t="s">
        <v>12</v>
      </c>
      <c r="D8" s="21" t="s">
        <v>13</v>
      </c>
      <c r="E8" s="21" t="s">
        <v>23</v>
      </c>
      <c r="F8" s="21" t="s">
        <v>1</v>
      </c>
      <c r="G8" s="21" t="s">
        <v>2</v>
      </c>
      <c r="H8" s="21" t="s">
        <v>3</v>
      </c>
      <c r="I8" s="21" t="s">
        <v>4</v>
      </c>
      <c r="J8" s="21" t="s">
        <v>7</v>
      </c>
      <c r="K8" s="3"/>
    </row>
    <row r="9" spans="1:12" ht="13.5" customHeight="1" thickTop="1">
      <c r="A9" s="22">
        <f>IF(I9="","",IF(OR(F9="DNS",F9="DNC",F9="DNF",F9="OCS",F9="ＤＮＳ",F9="ＤＮＣ",F9="ＤＮＦ",F9="ＯＣＳ"),F9,RANK($I9,$I$9:$I$23,1)))</f>
        <v>1</v>
      </c>
      <c r="B9" s="23">
        <f aca="true" t="shared" si="0" ref="B9:B23">IF(C9="","",VLOOKUP($C9,$C$38:$F$57,4,FALSE))</f>
        <v>5550</v>
      </c>
      <c r="C9" s="16" t="s">
        <v>96</v>
      </c>
      <c r="D9" s="24" t="str">
        <f aca="true" t="shared" si="1" ref="D9:D23">IF(C9="","",VLOOKUP($C9,$C$38:$D$57,2,FALSE))</f>
        <v>Slot 31 </v>
      </c>
      <c r="E9" s="25">
        <f aca="true" t="shared" si="2" ref="E9:E23">IF(D9="","",VLOOKUP($C9,$C$38:$E$57,3,FALSE))</f>
        <v>0.99</v>
      </c>
      <c r="F9" s="17">
        <v>0.43766203703703704</v>
      </c>
      <c r="G9" s="22">
        <f>IF(H9="","",IF(OR(F9="DNS",F9="DNC",F9="DNF",F9="OCS"),$H9,RANK($H9,$H$9:$H$23,1)))</f>
        <v>2</v>
      </c>
      <c r="H9" s="26">
        <f>IF(F9="","",IF(OR(F9="DNS",F9="DNC",F9="DNF",F9="OCS"),"",IF($F$4&gt;0.625,F9-$F$4+1,F9-$F$4)))</f>
        <v>0.14599537037037036</v>
      </c>
      <c r="I9" s="26">
        <f>IF(OR(E9="",F9=""),"",IF(OR(F9="DNS",F9="DNC",F9="DNF",F9="OCS"),"",H9*E9))</f>
        <v>0.14453541666666667</v>
      </c>
      <c r="J9" s="55" t="s">
        <v>98</v>
      </c>
      <c r="K9" s="4"/>
      <c r="L9" s="5"/>
    </row>
    <row r="10" spans="1:12" ht="13.5" customHeight="1">
      <c r="A10" s="22">
        <f>IF(I10="","",IF(OR(F10="DNS",F10="DNC",F10="DNF",F10="OCS"),F10,RANK($I10,$I$9:$I$23,1)))</f>
        <v>2</v>
      </c>
      <c r="B10" s="23">
        <f t="shared" si="0"/>
        <v>5791</v>
      </c>
      <c r="C10" s="16" t="s">
        <v>93</v>
      </c>
      <c r="D10" s="24" t="str">
        <f t="shared" si="1"/>
        <v>Seam 31      </v>
      </c>
      <c r="E10" s="25">
        <f t="shared" si="2"/>
        <v>1.009</v>
      </c>
      <c r="F10" s="18">
        <v>0.4373263888888889</v>
      </c>
      <c r="G10" s="22">
        <f>IF(H10="","",IF(OR(F10="DNS",F10="DNC",F10="DNF",F10="OCS"),$H10,RANK($H10,$H$9:$H$23,1)))</f>
        <v>1</v>
      </c>
      <c r="H10" s="26">
        <f>IF(F10="","",IF(OR(F10="DNS",F10="DNC",F10="DNF",F10="OCS"),"",IF($F$4&gt;0.625,F10-$F$4+1,F10-$F$4)))</f>
        <v>0.14565972222222223</v>
      </c>
      <c r="I10" s="26">
        <f>IF(OR(E10="",F10=""),"",IF(OR(F10="DNS",F10="DNC",F10="DNF",F10="OCS"),"",H10*E10))</f>
        <v>0.14697065972222223</v>
      </c>
      <c r="J10" s="28"/>
      <c r="K10" s="4"/>
      <c r="L10" s="5"/>
    </row>
    <row r="11" spans="1:12" ht="13.5" customHeight="1">
      <c r="A11" s="22">
        <f>IF(I11="","",IF(OR(F11="DNS",F11="DNC",F11="DNF",F11="OCS"),F11,RANK($I11,$I$9:$I$23,1)))</f>
        <v>3</v>
      </c>
      <c r="B11" s="23">
        <f t="shared" si="0"/>
        <v>4774</v>
      </c>
      <c r="C11" s="16" t="s">
        <v>94</v>
      </c>
      <c r="D11" s="24" t="str">
        <f t="shared" si="1"/>
        <v>J/V9.6CR</v>
      </c>
      <c r="E11" s="25">
        <f t="shared" si="2"/>
        <v>1.01</v>
      </c>
      <c r="F11" s="18">
        <v>0.43777777777777777</v>
      </c>
      <c r="G11" s="22">
        <f aca="true" t="shared" si="3" ref="G11:G23">IF(H11="","",IF(OR(F11="DNS",F11="DNC",F11="DNF",F11="OCS"),$H11,RANK($H11,$H$9:$H$23,1)))</f>
        <v>3</v>
      </c>
      <c r="H11" s="26">
        <f aca="true" t="shared" si="4" ref="H11:H23">IF(F11="","",IF(OR(F11="DNS",F11="DNC",F11="DNF",F11="OCS"),"",IF($F$4&gt;0.625,F11-$F$4+1,F11-$F$4)))</f>
        <v>0.14611111111111108</v>
      </c>
      <c r="I11" s="26">
        <f aca="true" t="shared" si="5" ref="I11:I23">IF(OR(E11="",F11=""),"",IF(OR(F11="DNS",F11="DNC",F11="DNF",F11="OCS"),"",H11*E11))</f>
        <v>0.1475722222222222</v>
      </c>
      <c r="J11" s="28"/>
      <c r="K11" s="4"/>
      <c r="L11" s="5"/>
    </row>
    <row r="12" spans="1:12" ht="13.5" customHeight="1">
      <c r="A12" s="22">
        <f aca="true" t="shared" si="6" ref="A12:A23">IF(I12="","",IF(OR(F12="DNS",F12="DNC",F12="DNF",F12="OCS"),F12,RANK($I12,$I$9:$I$23,1)))</f>
        <v>4</v>
      </c>
      <c r="B12" s="23">
        <f t="shared" si="0"/>
        <v>3173</v>
      </c>
      <c r="C12" s="16" t="s">
        <v>95</v>
      </c>
      <c r="D12" s="24" t="str">
        <f t="shared" si="1"/>
        <v>Seam 31Ⅱ</v>
      </c>
      <c r="E12" s="25">
        <f t="shared" si="2"/>
        <v>1.013</v>
      </c>
      <c r="F12" s="18">
        <v>0.44078703703703703</v>
      </c>
      <c r="G12" s="22">
        <f t="shared" si="3"/>
        <v>4</v>
      </c>
      <c r="H12" s="26">
        <f t="shared" si="4"/>
        <v>0.14912037037037035</v>
      </c>
      <c r="I12" s="26">
        <f t="shared" si="5"/>
        <v>0.15105893518518515</v>
      </c>
      <c r="J12" s="27"/>
      <c r="K12" s="4"/>
      <c r="L12" s="5"/>
    </row>
    <row r="13" spans="1:12" ht="13.5" customHeight="1">
      <c r="A13" s="22">
        <f t="shared" si="6"/>
        <v>5</v>
      </c>
      <c r="B13" s="23">
        <f t="shared" si="0"/>
        <v>4932</v>
      </c>
      <c r="C13" s="16" t="s">
        <v>97</v>
      </c>
      <c r="D13" s="24" t="str">
        <f t="shared" si="1"/>
        <v>Slot 31 </v>
      </c>
      <c r="E13" s="25">
        <f t="shared" si="2"/>
        <v>0.991</v>
      </c>
      <c r="F13" s="18">
        <v>0.4512152777777778</v>
      </c>
      <c r="G13" s="22">
        <f t="shared" si="3"/>
        <v>5</v>
      </c>
      <c r="H13" s="26">
        <f t="shared" si="4"/>
        <v>0.15954861111111113</v>
      </c>
      <c r="I13" s="26">
        <f t="shared" si="5"/>
        <v>0.15811267361111112</v>
      </c>
      <c r="J13" s="27"/>
      <c r="K13" s="4"/>
      <c r="L13" s="5"/>
    </row>
    <row r="14" spans="1:12" ht="13.5" customHeight="1">
      <c r="A14" s="22">
        <f t="shared" si="6"/>
      </c>
      <c r="B14" s="23">
        <f t="shared" si="0"/>
      </c>
      <c r="C14" s="16"/>
      <c r="D14" s="24">
        <f t="shared" si="1"/>
      </c>
      <c r="E14" s="25">
        <f t="shared" si="2"/>
      </c>
      <c r="F14" s="18"/>
      <c r="G14" s="22">
        <f t="shared" si="3"/>
      </c>
      <c r="H14" s="26">
        <f t="shared" si="4"/>
      </c>
      <c r="I14" s="26">
        <f t="shared" si="5"/>
      </c>
      <c r="J14" s="27"/>
      <c r="K14" s="4"/>
      <c r="L14" s="5"/>
    </row>
    <row r="15" spans="1:12" ht="13.5" customHeight="1">
      <c r="A15" s="22">
        <f t="shared" si="6"/>
      </c>
      <c r="B15" s="23">
        <f t="shared" si="0"/>
      </c>
      <c r="C15" s="16"/>
      <c r="D15" s="24">
        <f t="shared" si="1"/>
      </c>
      <c r="E15" s="25">
        <f t="shared" si="2"/>
      </c>
      <c r="F15" s="18"/>
      <c r="G15" s="22">
        <f t="shared" si="3"/>
      </c>
      <c r="H15" s="26">
        <f t="shared" si="4"/>
      </c>
      <c r="I15" s="26">
        <f t="shared" si="5"/>
      </c>
      <c r="J15" s="27"/>
      <c r="K15" s="4"/>
      <c r="L15" s="5"/>
    </row>
    <row r="16" spans="1:12" ht="13.5" customHeight="1">
      <c r="A16" s="22">
        <f t="shared" si="6"/>
      </c>
      <c r="B16" s="23">
        <f t="shared" si="0"/>
      </c>
      <c r="C16" s="16"/>
      <c r="D16" s="24">
        <f t="shared" si="1"/>
      </c>
      <c r="E16" s="25">
        <f t="shared" si="2"/>
      </c>
      <c r="F16" s="18"/>
      <c r="G16" s="22">
        <f t="shared" si="3"/>
      </c>
      <c r="H16" s="26">
        <f t="shared" si="4"/>
      </c>
      <c r="I16" s="26">
        <f t="shared" si="5"/>
      </c>
      <c r="J16" s="27"/>
      <c r="K16" s="4"/>
      <c r="L16" s="5"/>
    </row>
    <row r="17" spans="1:12" ht="13.5" customHeight="1">
      <c r="A17" s="22">
        <f t="shared" si="6"/>
      </c>
      <c r="B17" s="23">
        <f t="shared" si="0"/>
      </c>
      <c r="C17" s="16"/>
      <c r="D17" s="24">
        <f t="shared" si="1"/>
      </c>
      <c r="E17" s="25">
        <f t="shared" si="2"/>
      </c>
      <c r="F17" s="18"/>
      <c r="G17" s="22">
        <f t="shared" si="3"/>
      </c>
      <c r="H17" s="26">
        <f t="shared" si="4"/>
      </c>
      <c r="I17" s="26">
        <f t="shared" si="5"/>
      </c>
      <c r="J17" s="28"/>
      <c r="K17" s="4"/>
      <c r="L17" s="5"/>
    </row>
    <row r="18" spans="1:12" ht="13.5" customHeight="1">
      <c r="A18" s="22">
        <f t="shared" si="6"/>
      </c>
      <c r="B18" s="23">
        <f t="shared" si="0"/>
      </c>
      <c r="C18" s="16"/>
      <c r="D18" s="24">
        <f t="shared" si="1"/>
      </c>
      <c r="E18" s="25">
        <f t="shared" si="2"/>
      </c>
      <c r="F18" s="18"/>
      <c r="G18" s="22">
        <f t="shared" si="3"/>
      </c>
      <c r="H18" s="26">
        <f t="shared" si="4"/>
      </c>
      <c r="I18" s="26">
        <f t="shared" si="5"/>
      </c>
      <c r="J18" s="28"/>
      <c r="K18" s="4"/>
      <c r="L18" s="5"/>
    </row>
    <row r="19" spans="1:12" ht="13.5" customHeight="1">
      <c r="A19" s="22">
        <f t="shared" si="6"/>
      </c>
      <c r="B19" s="23">
        <f t="shared" si="0"/>
      </c>
      <c r="C19" s="16"/>
      <c r="D19" s="24">
        <f t="shared" si="1"/>
      </c>
      <c r="E19" s="25">
        <f t="shared" si="2"/>
      </c>
      <c r="F19" s="18"/>
      <c r="G19" s="22">
        <f t="shared" si="3"/>
      </c>
      <c r="H19" s="26">
        <f t="shared" si="4"/>
      </c>
      <c r="I19" s="26">
        <f t="shared" si="5"/>
      </c>
      <c r="J19" s="28"/>
      <c r="K19" s="4"/>
      <c r="L19" s="5"/>
    </row>
    <row r="20" spans="1:12" ht="13.5" customHeight="1">
      <c r="A20" s="22">
        <f t="shared" si="6"/>
      </c>
      <c r="B20" s="23">
        <f t="shared" si="0"/>
      </c>
      <c r="C20" s="16"/>
      <c r="D20" s="24">
        <f t="shared" si="1"/>
      </c>
      <c r="E20" s="25">
        <f t="shared" si="2"/>
      </c>
      <c r="F20" s="18"/>
      <c r="G20" s="22">
        <f t="shared" si="3"/>
      </c>
      <c r="H20" s="26">
        <f t="shared" si="4"/>
      </c>
      <c r="I20" s="26">
        <f t="shared" si="5"/>
      </c>
      <c r="J20" s="28"/>
      <c r="K20" s="4"/>
      <c r="L20" s="5"/>
    </row>
    <row r="21" spans="1:12" ht="13.5" customHeight="1">
      <c r="A21" s="22">
        <f t="shared" si="6"/>
      </c>
      <c r="B21" s="23">
        <f t="shared" si="0"/>
      </c>
      <c r="C21" s="16"/>
      <c r="D21" s="24">
        <f t="shared" si="1"/>
      </c>
      <c r="E21" s="25">
        <f t="shared" si="2"/>
      </c>
      <c r="F21" s="18"/>
      <c r="G21" s="22">
        <f t="shared" si="3"/>
      </c>
      <c r="H21" s="26">
        <f t="shared" si="4"/>
      </c>
      <c r="I21" s="26">
        <f t="shared" si="5"/>
      </c>
      <c r="J21" s="28"/>
      <c r="K21" s="4"/>
      <c r="L21" s="5"/>
    </row>
    <row r="22" spans="1:12" ht="13.5" customHeight="1">
      <c r="A22" s="22">
        <f t="shared" si="6"/>
      </c>
      <c r="B22" s="23">
        <f t="shared" si="0"/>
      </c>
      <c r="C22" s="16"/>
      <c r="D22" s="24">
        <f t="shared" si="1"/>
      </c>
      <c r="E22" s="25">
        <f t="shared" si="2"/>
      </c>
      <c r="F22" s="18"/>
      <c r="G22" s="22">
        <f t="shared" si="3"/>
      </c>
      <c r="H22" s="26">
        <f t="shared" si="4"/>
      </c>
      <c r="I22" s="26">
        <f t="shared" si="5"/>
      </c>
      <c r="J22" s="28"/>
      <c r="K22" s="4"/>
      <c r="L22" s="5"/>
    </row>
    <row r="23" spans="1:11" ht="13.5" customHeight="1">
      <c r="A23" s="22">
        <f t="shared" si="6"/>
      </c>
      <c r="B23" s="23">
        <f t="shared" si="0"/>
      </c>
      <c r="C23" s="16"/>
      <c r="D23" s="24">
        <f t="shared" si="1"/>
      </c>
      <c r="E23" s="25">
        <f t="shared" si="2"/>
      </c>
      <c r="F23" s="18"/>
      <c r="G23" s="22">
        <f t="shared" si="3"/>
      </c>
      <c r="H23" s="26">
        <f t="shared" si="4"/>
      </c>
      <c r="I23" s="26">
        <f t="shared" si="5"/>
      </c>
      <c r="J23" s="27"/>
      <c r="K23" s="6"/>
    </row>
    <row r="24" spans="1:10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2">
      <c r="A29" s="60" t="s">
        <v>25</v>
      </c>
      <c r="B29" s="60"/>
      <c r="C29" s="60"/>
      <c r="D29" s="60"/>
      <c r="E29" s="60"/>
      <c r="F29" s="60"/>
      <c r="G29" s="60"/>
      <c r="H29" s="60"/>
      <c r="I29" s="60"/>
      <c r="J29" s="60"/>
    </row>
    <row r="30" spans="1:10" ht="12">
      <c r="A30" s="60" t="s">
        <v>80</v>
      </c>
      <c r="B30" s="60"/>
      <c r="C30" s="60"/>
      <c r="D30" s="60"/>
      <c r="E30" s="60"/>
      <c r="F30" s="60"/>
      <c r="G30" s="60"/>
      <c r="H30" s="60"/>
      <c r="I30" s="60"/>
      <c r="J30" s="60"/>
    </row>
    <row r="31" spans="1:10" ht="12">
      <c r="A31" s="60" t="s">
        <v>81</v>
      </c>
      <c r="B31" s="60"/>
      <c r="C31" s="60"/>
      <c r="D31" s="60"/>
      <c r="E31" s="60"/>
      <c r="F31" s="60"/>
      <c r="G31" s="60"/>
      <c r="H31" s="60"/>
      <c r="I31" s="60"/>
      <c r="J31" s="60"/>
    </row>
    <row r="32" spans="1:10" ht="12">
      <c r="A32" s="60" t="s">
        <v>77</v>
      </c>
      <c r="B32" s="60"/>
      <c r="C32" s="60"/>
      <c r="D32" s="60"/>
      <c r="E32" s="60"/>
      <c r="F32" s="60"/>
      <c r="G32" s="60"/>
      <c r="H32" s="60"/>
      <c r="I32" s="60"/>
      <c r="J32" s="60"/>
    </row>
    <row r="33" spans="1:10" ht="12">
      <c r="A33" s="60" t="s">
        <v>78</v>
      </c>
      <c r="B33" s="60"/>
      <c r="C33" s="60"/>
      <c r="D33" s="60"/>
      <c r="E33" s="60"/>
      <c r="F33" s="60"/>
      <c r="G33" s="60"/>
      <c r="H33" s="60"/>
      <c r="I33" s="60"/>
      <c r="J33" s="60"/>
    </row>
    <row r="34" spans="1:10" ht="12">
      <c r="A34" s="60" t="s">
        <v>79</v>
      </c>
      <c r="B34" s="60"/>
      <c r="C34" s="60"/>
      <c r="D34" s="60"/>
      <c r="E34" s="60"/>
      <c r="F34" s="60"/>
      <c r="G34" s="60"/>
      <c r="H34" s="60"/>
      <c r="I34" s="60"/>
      <c r="J34" s="60"/>
    </row>
    <row r="35" spans="1:10" ht="12">
      <c r="A35" s="60" t="s">
        <v>56</v>
      </c>
      <c r="B35" s="60"/>
      <c r="C35" s="60"/>
      <c r="D35" s="60"/>
      <c r="E35" s="60"/>
      <c r="F35" s="60"/>
      <c r="G35" s="60"/>
      <c r="H35" s="60"/>
      <c r="I35" s="60"/>
      <c r="J35" s="60"/>
    </row>
    <row r="36" spans="1:10" ht="12">
      <c r="A36" s="60"/>
      <c r="B36" s="60"/>
      <c r="C36" s="60"/>
      <c r="D36" s="60"/>
      <c r="E36" s="60"/>
      <c r="F36" s="60"/>
      <c r="G36" s="60"/>
      <c r="H36" s="60"/>
      <c r="I36" s="60"/>
      <c r="J36" s="60"/>
    </row>
    <row r="37" spans="1:10" ht="12">
      <c r="A37" s="7" t="s">
        <v>66</v>
      </c>
      <c r="B37" s="7"/>
      <c r="C37" s="8" t="s">
        <v>12</v>
      </c>
      <c r="D37" s="8" t="s">
        <v>13</v>
      </c>
      <c r="E37" s="8" t="s">
        <v>29</v>
      </c>
      <c r="F37" s="8" t="s">
        <v>14</v>
      </c>
      <c r="G37" s="44" t="s">
        <v>55</v>
      </c>
      <c r="H37" s="41"/>
      <c r="I37" s="7"/>
      <c r="J37" s="7"/>
    </row>
    <row r="38" spans="1:10" ht="12">
      <c r="A38" s="7"/>
      <c r="B38" s="7"/>
      <c r="C38" s="9"/>
      <c r="D38" s="9"/>
      <c r="E38" s="10"/>
      <c r="F38" s="11"/>
      <c r="G38" s="45"/>
      <c r="H38" s="42"/>
      <c r="I38" s="38"/>
      <c r="J38" s="7"/>
    </row>
    <row r="39" spans="1:10" ht="12">
      <c r="A39" s="7"/>
      <c r="B39" s="7"/>
      <c r="C39" s="9" t="s">
        <v>49</v>
      </c>
      <c r="D39" s="9" t="s">
        <v>50</v>
      </c>
      <c r="E39" s="10">
        <v>1.019</v>
      </c>
      <c r="F39" s="11">
        <v>6155</v>
      </c>
      <c r="G39" s="45">
        <v>1.019</v>
      </c>
      <c r="H39" s="42"/>
      <c r="I39" s="38"/>
      <c r="J39" s="7"/>
    </row>
    <row r="40" spans="1:10" ht="12">
      <c r="A40" s="7"/>
      <c r="B40" s="7"/>
      <c r="C40" s="13" t="s">
        <v>37</v>
      </c>
      <c r="D40" s="9" t="s">
        <v>51</v>
      </c>
      <c r="E40" s="10">
        <v>1.013</v>
      </c>
      <c r="F40" s="11">
        <v>3173</v>
      </c>
      <c r="G40" s="45">
        <v>1.013</v>
      </c>
      <c r="H40" s="42"/>
      <c r="I40" s="36"/>
      <c r="J40" s="7"/>
    </row>
    <row r="41" spans="1:10" ht="12">
      <c r="A41" s="7"/>
      <c r="B41" s="7"/>
      <c r="C41" s="13" t="s">
        <v>30</v>
      </c>
      <c r="D41" s="9" t="s">
        <v>10</v>
      </c>
      <c r="E41" s="37">
        <v>1.01</v>
      </c>
      <c r="F41" s="11">
        <v>4774</v>
      </c>
      <c r="G41" s="45">
        <v>1.012</v>
      </c>
      <c r="H41" s="42"/>
      <c r="I41" s="36"/>
      <c r="J41" s="7"/>
    </row>
    <row r="42" spans="1:10" ht="12">
      <c r="A42" s="7"/>
      <c r="B42" s="7"/>
      <c r="C42" s="13" t="s">
        <v>31</v>
      </c>
      <c r="D42" s="9" t="s">
        <v>8</v>
      </c>
      <c r="E42" s="37">
        <v>1.01</v>
      </c>
      <c r="F42" s="11">
        <v>5933</v>
      </c>
      <c r="G42" s="45">
        <v>1.011</v>
      </c>
      <c r="H42" s="42"/>
      <c r="I42" s="36"/>
      <c r="J42" s="7"/>
    </row>
    <row r="43" spans="1:10" ht="12">
      <c r="A43" s="7"/>
      <c r="B43" s="7"/>
      <c r="C43" s="12" t="s">
        <v>32</v>
      </c>
      <c r="D43" s="9" t="s">
        <v>33</v>
      </c>
      <c r="E43" s="37">
        <v>1.009</v>
      </c>
      <c r="F43" s="11">
        <v>5791</v>
      </c>
      <c r="G43" s="45">
        <v>1.01</v>
      </c>
      <c r="H43" s="42"/>
      <c r="I43" s="38"/>
      <c r="J43" s="7"/>
    </row>
    <row r="44" spans="1:10" ht="12">
      <c r="A44" s="7"/>
      <c r="B44" s="7"/>
      <c r="C44" s="9" t="s">
        <v>34</v>
      </c>
      <c r="D44" s="9" t="s">
        <v>11</v>
      </c>
      <c r="E44" s="10">
        <v>0.991</v>
      </c>
      <c r="F44" s="11">
        <v>4932</v>
      </c>
      <c r="G44" s="45">
        <v>0.991</v>
      </c>
      <c r="H44" s="42"/>
      <c r="I44" s="38"/>
      <c r="J44" s="7"/>
    </row>
    <row r="45" spans="1:10" ht="12">
      <c r="A45" s="7"/>
      <c r="B45" s="7"/>
      <c r="C45" s="9" t="s">
        <v>35</v>
      </c>
      <c r="D45" s="9" t="s">
        <v>11</v>
      </c>
      <c r="E45" s="10">
        <v>0.99</v>
      </c>
      <c r="F45" s="11">
        <v>5550</v>
      </c>
      <c r="G45" s="45">
        <v>0.99</v>
      </c>
      <c r="H45" s="42"/>
      <c r="I45" s="38"/>
      <c r="J45" s="7"/>
    </row>
    <row r="46" spans="1:10" ht="12">
      <c r="A46" s="7"/>
      <c r="B46" s="7"/>
      <c r="C46" s="9" t="s">
        <v>36</v>
      </c>
      <c r="D46" s="9" t="s">
        <v>17</v>
      </c>
      <c r="E46" s="10">
        <v>0.988</v>
      </c>
      <c r="F46" s="11">
        <v>5404</v>
      </c>
      <c r="G46" s="45">
        <v>0.988</v>
      </c>
      <c r="H46" s="43"/>
      <c r="I46" s="38"/>
      <c r="J46" s="7"/>
    </row>
    <row r="47" spans="1:10" ht="12">
      <c r="A47" s="7"/>
      <c r="B47" s="7"/>
      <c r="C47" s="9" t="s">
        <v>53</v>
      </c>
      <c r="D47" s="9" t="s">
        <v>54</v>
      </c>
      <c r="E47" s="10">
        <v>0.982</v>
      </c>
      <c r="F47" s="11">
        <v>5131</v>
      </c>
      <c r="G47" s="45">
        <v>0.982</v>
      </c>
      <c r="H47" s="42"/>
      <c r="I47" s="38"/>
      <c r="J47" s="7"/>
    </row>
    <row r="48" spans="1:10" ht="12">
      <c r="A48" s="7"/>
      <c r="B48" s="7"/>
      <c r="C48" s="9" t="s">
        <v>38</v>
      </c>
      <c r="D48" s="9" t="s">
        <v>16</v>
      </c>
      <c r="E48" s="10">
        <v>0.95</v>
      </c>
      <c r="F48" s="11">
        <v>4639</v>
      </c>
      <c r="G48" s="45">
        <v>0.95</v>
      </c>
      <c r="H48" s="42"/>
      <c r="I48" s="38"/>
      <c r="J48" s="7"/>
    </row>
    <row r="49" spans="1:10" ht="12">
      <c r="A49" s="7"/>
      <c r="B49" s="7"/>
      <c r="C49" s="9" t="s">
        <v>39</v>
      </c>
      <c r="D49" s="9" t="s">
        <v>15</v>
      </c>
      <c r="E49" s="10">
        <v>0.93</v>
      </c>
      <c r="F49" s="11">
        <v>3687</v>
      </c>
      <c r="G49" s="45">
        <v>0.93</v>
      </c>
      <c r="H49" s="42"/>
      <c r="I49" s="38"/>
      <c r="J49" s="7"/>
    </row>
    <row r="50" spans="1:10" ht="12">
      <c r="A50" s="7"/>
      <c r="B50" s="7"/>
      <c r="C50" s="9" t="s">
        <v>40</v>
      </c>
      <c r="D50" s="9" t="s">
        <v>9</v>
      </c>
      <c r="E50" s="10">
        <v>0.913</v>
      </c>
      <c r="F50" s="11">
        <v>4825</v>
      </c>
      <c r="G50" s="45">
        <v>0.913</v>
      </c>
      <c r="H50" s="42"/>
      <c r="I50" s="38"/>
      <c r="J50" s="7"/>
    </row>
    <row r="51" spans="1:10" ht="12">
      <c r="A51" s="7"/>
      <c r="B51" s="7"/>
      <c r="C51" s="9" t="s">
        <v>41</v>
      </c>
      <c r="D51" s="9" t="s">
        <v>19</v>
      </c>
      <c r="E51" s="10">
        <v>0.885</v>
      </c>
      <c r="F51" s="11">
        <v>6499</v>
      </c>
      <c r="G51" s="45">
        <v>0.885</v>
      </c>
      <c r="H51" s="42"/>
      <c r="I51" s="38"/>
      <c r="J51" s="7"/>
    </row>
    <row r="52" spans="1:10" ht="12">
      <c r="A52" s="7"/>
      <c r="B52" s="7"/>
      <c r="C52" s="9" t="s">
        <v>42</v>
      </c>
      <c r="D52" s="9" t="s">
        <v>43</v>
      </c>
      <c r="E52" s="10">
        <v>0.861</v>
      </c>
      <c r="F52" s="11">
        <v>6564</v>
      </c>
      <c r="G52" s="45">
        <v>0.861</v>
      </c>
      <c r="H52" s="42"/>
      <c r="I52" s="38"/>
      <c r="J52" s="7"/>
    </row>
    <row r="53" spans="1:10" ht="12">
      <c r="A53" s="7"/>
      <c r="B53" s="7"/>
      <c r="C53" s="9" t="s">
        <v>44</v>
      </c>
      <c r="D53" s="9" t="s">
        <v>18</v>
      </c>
      <c r="E53" s="10">
        <v>0.844</v>
      </c>
      <c r="F53" s="11">
        <v>4418</v>
      </c>
      <c r="G53" s="45">
        <v>0.844</v>
      </c>
      <c r="H53" s="42"/>
      <c r="I53" s="38"/>
      <c r="J53" s="7"/>
    </row>
    <row r="54" spans="1:10" ht="12">
      <c r="A54" s="7"/>
      <c r="B54" s="7"/>
      <c r="C54" s="9" t="s">
        <v>45</v>
      </c>
      <c r="D54" s="9" t="s">
        <v>18</v>
      </c>
      <c r="E54" s="10">
        <v>0.844</v>
      </c>
      <c r="F54" s="11">
        <v>164</v>
      </c>
      <c r="G54" s="45">
        <v>0.844</v>
      </c>
      <c r="H54" s="42"/>
      <c r="I54" s="38"/>
      <c r="J54" s="7"/>
    </row>
    <row r="55" spans="1:10" ht="12">
      <c r="A55" s="7"/>
      <c r="B55" s="7"/>
      <c r="C55" s="9" t="s">
        <v>46</v>
      </c>
      <c r="D55" s="9" t="s">
        <v>20</v>
      </c>
      <c r="E55" s="10">
        <v>0.828</v>
      </c>
      <c r="F55" s="11">
        <v>375</v>
      </c>
      <c r="G55" s="45">
        <v>0.828</v>
      </c>
      <c r="H55" s="42"/>
      <c r="I55" s="7"/>
      <c r="J55" s="7"/>
    </row>
    <row r="56" spans="1:10" ht="12">
      <c r="A56" s="7"/>
      <c r="B56" s="7"/>
      <c r="C56" s="9" t="s">
        <v>47</v>
      </c>
      <c r="D56" s="9" t="s">
        <v>21</v>
      </c>
      <c r="E56" s="10">
        <v>0.817</v>
      </c>
      <c r="F56" s="11">
        <v>6496</v>
      </c>
      <c r="G56" s="45">
        <v>0.817</v>
      </c>
      <c r="H56" s="43"/>
      <c r="I56" s="7"/>
      <c r="J56" s="7"/>
    </row>
    <row r="57" spans="1:10" ht="12">
      <c r="A57" s="7"/>
      <c r="B57" s="7"/>
      <c r="C57" s="9"/>
      <c r="D57" s="9"/>
      <c r="E57" s="10"/>
      <c r="F57" s="11"/>
      <c r="G57" s="45"/>
      <c r="H57" s="43"/>
      <c r="I57" s="7"/>
      <c r="J57" s="7"/>
    </row>
    <row r="58" spans="1:10" ht="12">
      <c r="A58" s="7"/>
      <c r="B58" s="7"/>
      <c r="C58" s="14" t="s">
        <v>48</v>
      </c>
      <c r="D58" s="14"/>
      <c r="E58" s="14"/>
      <c r="F58" s="14"/>
      <c r="G58" s="7"/>
      <c r="H58" s="7"/>
      <c r="I58" s="7"/>
      <c r="J58" s="7"/>
    </row>
    <row r="59" spans="1:10" ht="12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">
      <c r="A60" s="46" t="s">
        <v>76</v>
      </c>
      <c r="B60" s="46"/>
      <c r="C60" s="51" t="s">
        <v>82</v>
      </c>
      <c r="D60" s="48" t="s">
        <v>6</v>
      </c>
      <c r="E60" s="48" t="s">
        <v>5</v>
      </c>
      <c r="F60" s="48" t="s">
        <v>26</v>
      </c>
      <c r="G60" s="46"/>
      <c r="H60" s="46"/>
      <c r="I60" s="46"/>
      <c r="J60" s="46"/>
    </row>
    <row r="61" spans="1:10" ht="12">
      <c r="A61" s="46" t="s">
        <v>57</v>
      </c>
      <c r="B61" s="46"/>
      <c r="C61" s="54" t="s">
        <v>84</v>
      </c>
      <c r="D61" s="48" t="s">
        <v>65</v>
      </c>
      <c r="E61" s="48" t="s">
        <v>73</v>
      </c>
      <c r="F61" s="48" t="s">
        <v>73</v>
      </c>
      <c r="G61" s="46"/>
      <c r="H61" s="46"/>
      <c r="I61" s="46"/>
      <c r="J61" s="46"/>
    </row>
    <row r="62" spans="1:10" ht="12">
      <c r="A62" s="46" t="s">
        <v>62</v>
      </c>
      <c r="B62" s="46"/>
      <c r="C62" s="54" t="s">
        <v>85</v>
      </c>
      <c r="D62" s="48" t="s">
        <v>65</v>
      </c>
      <c r="E62" s="48" t="s">
        <v>73</v>
      </c>
      <c r="F62" s="48" t="s">
        <v>73</v>
      </c>
      <c r="G62" s="46"/>
      <c r="H62" s="46"/>
      <c r="I62" s="46"/>
      <c r="J62" s="46"/>
    </row>
    <row r="63" spans="1:10" ht="12">
      <c r="A63" s="46" t="s">
        <v>58</v>
      </c>
      <c r="B63" s="46"/>
      <c r="C63" s="54" t="s">
        <v>86</v>
      </c>
      <c r="D63" s="48" t="s">
        <v>65</v>
      </c>
      <c r="E63" s="48" t="s">
        <v>73</v>
      </c>
      <c r="F63" s="48" t="s">
        <v>73</v>
      </c>
      <c r="G63" s="46"/>
      <c r="H63" s="46"/>
      <c r="I63" s="46"/>
      <c r="J63" s="46"/>
    </row>
    <row r="64" spans="1:10" ht="12">
      <c r="A64" s="46" t="s">
        <v>74</v>
      </c>
      <c r="B64" s="46"/>
      <c r="C64" s="54" t="s">
        <v>87</v>
      </c>
      <c r="D64" s="48" t="s">
        <v>52</v>
      </c>
      <c r="E64" s="49">
        <v>0.2916666666666667</v>
      </c>
      <c r="F64" s="53" t="s">
        <v>83</v>
      </c>
      <c r="G64" s="46"/>
      <c r="H64" s="46"/>
      <c r="I64" s="46"/>
      <c r="J64" s="46"/>
    </row>
    <row r="65" spans="1:10" ht="12">
      <c r="A65" s="46" t="s">
        <v>70</v>
      </c>
      <c r="B65" s="46"/>
      <c r="C65" s="54" t="s">
        <v>88</v>
      </c>
      <c r="D65" s="48" t="s">
        <v>60</v>
      </c>
      <c r="E65" s="49">
        <v>0.9583333333333334</v>
      </c>
      <c r="F65" s="46" t="s">
        <v>71</v>
      </c>
      <c r="G65" s="46"/>
      <c r="H65" s="46"/>
      <c r="I65" s="46"/>
      <c r="J65" s="46"/>
    </row>
    <row r="66" spans="1:10" ht="12">
      <c r="A66" s="46" t="s">
        <v>63</v>
      </c>
      <c r="B66" s="46"/>
      <c r="C66" s="54" t="s">
        <v>89</v>
      </c>
      <c r="D66" s="48" t="s">
        <v>65</v>
      </c>
      <c r="E66" s="48" t="s">
        <v>73</v>
      </c>
      <c r="F66" s="48" t="s">
        <v>73</v>
      </c>
      <c r="G66" s="46"/>
      <c r="H66" s="46"/>
      <c r="I66" s="46"/>
      <c r="J66" s="46"/>
    </row>
    <row r="67" spans="1:10" ht="12">
      <c r="A67" s="46" t="s">
        <v>64</v>
      </c>
      <c r="B67" s="46"/>
      <c r="C67" s="54" t="s">
        <v>90</v>
      </c>
      <c r="D67" s="48" t="s">
        <v>65</v>
      </c>
      <c r="E67" s="48" t="s">
        <v>73</v>
      </c>
      <c r="F67" s="48" t="s">
        <v>73</v>
      </c>
      <c r="G67" s="46"/>
      <c r="H67" s="46"/>
      <c r="I67" s="46"/>
      <c r="J67" s="46"/>
    </row>
    <row r="68" spans="1:10" ht="12">
      <c r="A68" s="46" t="s">
        <v>59</v>
      </c>
      <c r="B68" s="46"/>
      <c r="C68" s="54" t="s">
        <v>91</v>
      </c>
      <c r="D68" s="48" t="s">
        <v>65</v>
      </c>
      <c r="E68" s="48" t="s">
        <v>73</v>
      </c>
      <c r="F68" s="48" t="s">
        <v>73</v>
      </c>
      <c r="G68" s="46"/>
      <c r="H68" s="46"/>
      <c r="I68" s="46"/>
      <c r="J68" s="46"/>
    </row>
    <row r="69" spans="1:10" ht="12">
      <c r="A69" s="46" t="s">
        <v>75</v>
      </c>
      <c r="B69" s="46"/>
      <c r="C69" s="54" t="s">
        <v>92</v>
      </c>
      <c r="D69" s="48" t="s">
        <v>61</v>
      </c>
      <c r="E69" s="49">
        <v>0.2916666666666667</v>
      </c>
      <c r="F69" s="46" t="s">
        <v>72</v>
      </c>
      <c r="G69" s="46"/>
      <c r="H69" s="46"/>
      <c r="I69" s="46"/>
      <c r="J69" s="46"/>
    </row>
    <row r="70" spans="1:10" ht="12">
      <c r="A70" s="46"/>
      <c r="B70" s="46"/>
      <c r="C70" s="47"/>
      <c r="D70" s="46"/>
      <c r="E70" s="46"/>
      <c r="F70" s="46"/>
      <c r="G70" s="46"/>
      <c r="H70" s="46"/>
      <c r="I70" s="46"/>
      <c r="J70" s="46"/>
    </row>
    <row r="71" spans="1:10" ht="12">
      <c r="A71" s="46" t="s">
        <v>67</v>
      </c>
      <c r="B71" s="47"/>
      <c r="C71" s="47"/>
      <c r="D71" s="46"/>
      <c r="E71" s="46"/>
      <c r="F71" s="46"/>
      <c r="G71" s="46"/>
      <c r="H71" s="46"/>
      <c r="I71" s="46"/>
      <c r="J71" s="46"/>
    </row>
    <row r="72" spans="1:10" ht="12">
      <c r="A72" s="46"/>
      <c r="B72" s="47" t="s">
        <v>68</v>
      </c>
      <c r="C72" s="47"/>
      <c r="D72" s="47"/>
      <c r="E72" s="47"/>
      <c r="F72" s="46"/>
      <c r="G72" s="46"/>
      <c r="H72" s="46"/>
      <c r="I72" s="46"/>
      <c r="J72" s="46"/>
    </row>
    <row r="73" spans="1:10" ht="12">
      <c r="A73" s="46"/>
      <c r="B73" s="46" t="s">
        <v>28</v>
      </c>
      <c r="C73" s="47"/>
      <c r="D73" s="47"/>
      <c r="E73" s="47"/>
      <c r="F73" s="46"/>
      <c r="G73" s="46"/>
      <c r="H73" s="46"/>
      <c r="I73" s="46"/>
      <c r="J73" s="46"/>
    </row>
    <row r="74" spans="1:10" ht="12">
      <c r="A74" s="46"/>
      <c r="B74" s="46" t="s">
        <v>69</v>
      </c>
      <c r="C74" s="46"/>
      <c r="D74" s="46"/>
      <c r="E74" s="46"/>
      <c r="F74" s="46"/>
      <c r="G74" s="46"/>
      <c r="H74" s="46"/>
      <c r="I74" s="46"/>
      <c r="J74" s="46"/>
    </row>
    <row r="75" spans="1:10" ht="12">
      <c r="A75" s="46"/>
      <c r="B75" s="46"/>
      <c r="C75" s="46"/>
      <c r="D75" s="46"/>
      <c r="E75" s="46"/>
      <c r="F75" s="46"/>
      <c r="G75" s="46"/>
      <c r="H75" s="46"/>
      <c r="I75" s="46"/>
      <c r="J75" s="46"/>
    </row>
  </sheetData>
  <sheetProtection/>
  <autoFilter ref="A8:J23"/>
  <mergeCells count="14">
    <mergeCell ref="A36:J36"/>
    <mergeCell ref="A31:J31"/>
    <mergeCell ref="A32:J32"/>
    <mergeCell ref="A33:J33"/>
    <mergeCell ref="A34:J34"/>
    <mergeCell ref="A29:J29"/>
    <mergeCell ref="A30:J30"/>
    <mergeCell ref="D4:E4"/>
    <mergeCell ref="B6:F6"/>
    <mergeCell ref="A35:J35"/>
    <mergeCell ref="D5:E5"/>
    <mergeCell ref="A5:B5"/>
    <mergeCell ref="A2:J2"/>
    <mergeCell ref="A4:C4"/>
  </mergeCells>
  <dataValidations count="4">
    <dataValidation allowBlank="1" showInputMessage="1" showErrorMessage="1" imeMode="off" sqref="F4 F9:F23"/>
    <dataValidation type="list" allowBlank="1" showInputMessage="1" showErrorMessage="1" promptTitle="レース名を選択して下さい" imeMode="off" sqref="A4:C4">
      <formula1>$A$61:$A$69</formula1>
    </dataValidation>
    <dataValidation type="list" allowBlank="1" showInputMessage="1" showErrorMessage="1" sqref="F5">
      <formula1>$B$72:$B$74</formula1>
    </dataValidation>
    <dataValidation errorStyle="warning" type="list" allowBlank="1" showInputMessage="1" showErrorMessage="1" error="直接入力せず&#10;選択して下さい" sqref="C9:C23">
      <formula1>$C$38:$C$57</formula1>
    </dataValidation>
  </dataValidations>
  <printOptions horizontalCentered="1"/>
  <pageMargins left="0.11811023622047245" right="0.1968503937007874" top="0.38" bottom="0.15748031496062992" header="0.11811023622047245" footer="0.15748031496062992"/>
  <pageSetup blackAndWhite="1" errors="blank" horizontalDpi="300" verticalDpi="300" orientation="landscape" paperSize="9" scale="120" r:id="rId3"/>
  <ignoredErrors>
    <ignoredError sqref="J4 C5 F4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MCC梶島早朝レース結果</dc:title>
  <dc:subject/>
  <dc:creator>T.Yamamoto</dc:creator>
  <cp:keywords/>
  <dc:description/>
  <cp:lastModifiedBy>T.Yamamoto</cp:lastModifiedBy>
  <cp:lastPrinted>2014-05-27T04:06:53Z</cp:lastPrinted>
  <dcterms:created xsi:type="dcterms:W3CDTF">1997-01-08T22:48:59Z</dcterms:created>
  <dcterms:modified xsi:type="dcterms:W3CDTF">2014-06-15T03:22:24Z</dcterms:modified>
  <cp:category/>
  <cp:version/>
  <cp:contentType/>
  <cp:contentStatus/>
</cp:coreProperties>
</file>