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45" firstSheet="2" activeTab="5"/>
  </bookViews>
  <sheets>
    <sheet name="取り扱い" sheetId="1" r:id="rId1"/>
    <sheet name="台帳MRC" sheetId="2" r:id="rId2"/>
    <sheet name="ＭＲＣ検討" sheetId="3" r:id="rId3"/>
    <sheet name="第１レース" sheetId="4" r:id="rId4"/>
    <sheet name="第２レース" sheetId="5" r:id="rId5"/>
    <sheet name="プリント" sheetId="6" r:id="rId6"/>
    <sheet name="成績クラブ別" sheetId="7" r:id="rId7"/>
    <sheet name="ＬMＹＣ" sheetId="8" r:id="rId8"/>
    <sheet name="Sheet1" sheetId="9" r:id="rId9"/>
    <sheet name="MCC" sheetId="10" r:id="rId10"/>
    <sheet name="7.11" sheetId="11" r:id="rId11"/>
    <sheet name="5.07" sheetId="12" r:id="rId12"/>
  </sheets>
  <definedNames>
    <definedName name="_xlnm.Print_Area" localSheetId="9">'MCC'!$D:$T</definedName>
    <definedName name="_xlnm.Print_Area" localSheetId="5">'プリント'!$A:$O</definedName>
    <definedName name="_xlnm.Print_Area" localSheetId="6">'成績クラブ別'!#REF!</definedName>
    <definedName name="_xlnm.Print_Area" localSheetId="3">'第１レース'!$D:$M</definedName>
    <definedName name="_xlnm.Print_Area" localSheetId="4">'第２レース'!$D:$T</definedName>
  </definedNames>
  <calcPr fullCalcOnLoad="1"/>
</workbook>
</file>

<file path=xl/comments2.xml><?xml version="1.0" encoding="utf-8"?>
<comments xmlns="http://schemas.openxmlformats.org/spreadsheetml/2006/main">
  <authors>
    <author>naka</author>
  </authors>
  <commentList>
    <comment ref="F102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9.10syuusei</t>
        </r>
      </text>
    </comment>
    <comment ref="F5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9.10syuusei</t>
        </r>
      </text>
    </comment>
    <comment ref="I5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9.10syuusei</t>
        </r>
      </text>
    </comment>
    <comment ref="I102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9.10syuusei</t>
        </r>
      </text>
    </comment>
    <comment ref="H5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9.10syuusei</t>
        </r>
      </text>
    </comment>
    <comment ref="H102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9.10syuusei</t>
        </r>
      </text>
    </comment>
    <comment ref="G5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9.10syuusei</t>
        </r>
      </text>
    </comment>
    <comment ref="G102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9.10syuusei</t>
        </r>
      </text>
    </comment>
  </commentList>
</comments>
</file>

<file path=xl/comments3.xml><?xml version="1.0" encoding="utf-8"?>
<comments xmlns="http://schemas.openxmlformats.org/spreadsheetml/2006/main">
  <authors>
    <author>naka</author>
    <author>Nakamura2</author>
  </authors>
  <commentList>
    <comment ref="H14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H15" authorId="1">
      <text>
        <r>
          <rPr>
            <b/>
            <sz val="9"/>
            <rFont val="ＭＳ Ｐゴシック"/>
            <family val="3"/>
          </rPr>
          <t>Nakamura2:
０９更新</t>
        </r>
      </text>
    </comment>
    <comment ref="H18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  <comment ref="H2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G83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</commentList>
</comments>
</file>

<file path=xl/comments4.xml><?xml version="1.0" encoding="utf-8"?>
<comments xmlns="http://schemas.openxmlformats.org/spreadsheetml/2006/main">
  <authors>
    <author>Nakamura2</author>
  </authors>
  <commentList>
    <comment ref="M27" authorId="0">
      <text>
        <r>
          <rPr>
            <b/>
            <sz val="9"/>
            <rFont val="ＭＳ Ｐゴシック"/>
            <family val="3"/>
          </rPr>
          <t>不要な行を削除すれば計算される
ＤＮＳ等は修正時間、得点の
手修正が必要</t>
        </r>
      </text>
    </comment>
  </commentList>
</comments>
</file>

<file path=xl/comments5.xml><?xml version="1.0" encoding="utf-8"?>
<comments xmlns="http://schemas.openxmlformats.org/spreadsheetml/2006/main">
  <authors>
    <author>Nakamura2</author>
  </authors>
  <commentList>
    <comment ref="T32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  <comment ref="F32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</commentList>
</comments>
</file>

<file path=xl/comments6.xml><?xml version="1.0" encoding="utf-8"?>
<comments xmlns="http://schemas.openxmlformats.org/spreadsheetml/2006/main">
  <authors>
    <author>Nakamura2</author>
  </authors>
  <commentList>
    <comment ref="J11" authorId="0">
      <text>
        <r>
          <rPr>
            <b/>
            <sz val="9"/>
            <rFont val="ＭＳ Ｐゴシック"/>
            <family val="3"/>
          </rPr>
          <t>不要な行を削除すれば計算される
ＤＮＳ等は修正時間、得点の
手修正が必要</t>
        </r>
      </text>
    </comment>
  </commentList>
</comments>
</file>

<file path=xl/comments7.xml><?xml version="1.0" encoding="utf-8"?>
<comments xmlns="http://schemas.openxmlformats.org/spreadsheetml/2006/main">
  <authors>
    <author>Nakamura2</author>
  </authors>
  <commentList>
    <comment ref="F33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T33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sharedStrings.xml><?xml version="1.0" encoding="utf-8"?>
<sst xmlns="http://schemas.openxmlformats.org/spreadsheetml/2006/main" count="2261" uniqueCount="900">
  <si>
    <t>MIWA</t>
  </si>
  <si>
    <t>IRRESISTIBLE</t>
  </si>
  <si>
    <t>CENTURY FAST GP</t>
  </si>
  <si>
    <t>MOONLIGHT EXPRESS</t>
  </si>
  <si>
    <t>MILESTONE</t>
  </si>
  <si>
    <t>FIVE STAR</t>
  </si>
  <si>
    <t>KOKON 3</t>
  </si>
  <si>
    <t>LIBERTY VII</t>
  </si>
  <si>
    <t>CAVOK</t>
  </si>
  <si>
    <t>DONNA</t>
  </si>
  <si>
    <t>NEUE ROVE</t>
  </si>
  <si>
    <t>WINDWARD V</t>
  </si>
  <si>
    <t>CALIPSO</t>
  </si>
  <si>
    <t>LE GRAND BLEU</t>
  </si>
  <si>
    <t>CAMARADES</t>
  </si>
  <si>
    <t>SLAINTE MHATH</t>
  </si>
  <si>
    <t>SAMOA</t>
  </si>
  <si>
    <t>FONTAINE</t>
  </si>
  <si>
    <t>JAM</t>
  </si>
  <si>
    <t>BLACK JACK</t>
  </si>
  <si>
    <t>ZEPHYR</t>
  </si>
  <si>
    <t>TIBURON</t>
  </si>
  <si>
    <r>
      <t>M</t>
    </r>
    <r>
      <rPr>
        <sz val="10"/>
        <rFont val="ＭＳ Ｐゴシック"/>
        <family val="3"/>
      </rPr>
      <t>RC</t>
    </r>
  </si>
  <si>
    <t>Aiolos 26</t>
  </si>
  <si>
    <t>SLMYC</t>
  </si>
  <si>
    <r>
      <t>Boomerang</t>
    </r>
    <r>
      <rPr>
        <sz val="10"/>
        <rFont val="ＭＳ Ｐゴシック"/>
        <family val="3"/>
      </rPr>
      <t xml:space="preserve"> MJ</t>
    </r>
  </si>
  <si>
    <t>Seascape 27</t>
  </si>
  <si>
    <t>Iluka</t>
  </si>
  <si>
    <t>SYC</t>
  </si>
  <si>
    <t>Sparky Racing</t>
  </si>
  <si>
    <t>SCR</t>
  </si>
  <si>
    <t>ＡＹＡ</t>
  </si>
  <si>
    <t>AMAGI</t>
  </si>
  <si>
    <t>WATANABE 33 Classic</t>
  </si>
  <si>
    <t>HELIOS</t>
  </si>
  <si>
    <t>PIONIER 10 MOD</t>
  </si>
  <si>
    <t>MISTRAL 4</t>
  </si>
  <si>
    <t>YAMAHA31S</t>
  </si>
  <si>
    <r>
      <t>J</t>
    </r>
    <r>
      <rPr>
        <sz val="10"/>
        <rFont val="ＭＳ Ｐゴシック"/>
        <family val="3"/>
      </rPr>
      <t>oker.Jr</t>
    </r>
  </si>
  <si>
    <r>
      <t>E</t>
    </r>
    <r>
      <rPr>
        <sz val="10"/>
        <rFont val="ＭＳ Ｐゴシック"/>
        <family val="3"/>
      </rPr>
      <t>lliot9</t>
    </r>
  </si>
  <si>
    <t>Seam 31Ⅱ</t>
  </si>
  <si>
    <t>MCC</t>
  </si>
  <si>
    <t>FAIR　WIND</t>
  </si>
  <si>
    <t>TSUBOI IMS 1030 MOD</t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</si>
  <si>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</si>
  <si>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</si>
  <si>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r>
      <t>S</t>
    </r>
    <r>
      <rPr>
        <sz val="10"/>
        <rFont val="ＭＳ Ｐゴシック"/>
        <family val="3"/>
      </rPr>
      <t>AIKI</t>
    </r>
  </si>
  <si>
    <r>
      <t>F</t>
    </r>
    <r>
      <rPr>
        <sz val="10"/>
        <rFont val="ＭＳ Ｐゴシック"/>
        <family val="3"/>
      </rPr>
      <t>IRST 34.7</t>
    </r>
  </si>
  <si>
    <r>
      <t>Y</t>
    </r>
    <r>
      <rPr>
        <sz val="10"/>
        <rFont val="ＭＳ Ｐゴシック"/>
        <family val="3"/>
      </rPr>
      <t>amaha34EX</t>
    </r>
  </si>
  <si>
    <r>
      <t>H</t>
    </r>
    <r>
      <rPr>
        <sz val="10"/>
        <rFont val="ＭＳ Ｐゴシック"/>
        <family val="3"/>
      </rPr>
      <t>oneyBee</t>
    </r>
  </si>
  <si>
    <r>
      <t>A</t>
    </r>
    <r>
      <rPr>
        <sz val="10"/>
        <rFont val="ＭＳ Ｐゴシック"/>
        <family val="3"/>
      </rPr>
      <t>ries</t>
    </r>
  </si>
  <si>
    <t>EDV9</t>
  </si>
  <si>
    <t>Armis 5</t>
  </si>
  <si>
    <t>J/V9.6CR</t>
  </si>
  <si>
    <r>
      <t>E</t>
    </r>
    <r>
      <rPr>
        <sz val="10"/>
        <rFont val="ＭＳ Ｐゴシック"/>
        <family val="3"/>
      </rPr>
      <t>'chelles</t>
    </r>
  </si>
  <si>
    <r>
      <t xml:space="preserve">First </t>
    </r>
    <r>
      <rPr>
        <sz val="10"/>
        <rFont val="ＭＳ Ｐゴシック"/>
        <family val="3"/>
      </rPr>
      <t>285</t>
    </r>
  </si>
  <si>
    <r>
      <t>J</t>
    </r>
    <r>
      <rPr>
        <sz val="10"/>
        <rFont val="ＭＳ Ｐゴシック"/>
        <family val="3"/>
      </rPr>
      <t>92</t>
    </r>
  </si>
  <si>
    <t>ＣHEＳＴＮＵＴ　Ⅵ</t>
  </si>
  <si>
    <t>YAMAHA30SN</t>
  </si>
  <si>
    <r>
      <t>U</t>
    </r>
    <r>
      <rPr>
        <sz val="10"/>
        <rFont val="ＭＳ Ｐゴシック"/>
        <family val="3"/>
      </rPr>
      <t>raler</t>
    </r>
  </si>
  <si>
    <r>
      <t>Yamaha 2</t>
    </r>
    <r>
      <rPr>
        <sz val="10"/>
        <rFont val="ＭＳ Ｐゴシック"/>
        <family val="3"/>
      </rPr>
      <t>6ⅡS</t>
    </r>
  </si>
  <si>
    <t>SUN FAST 36</t>
  </si>
  <si>
    <r>
      <t>K</t>
    </r>
    <r>
      <rPr>
        <sz val="10"/>
        <rFont val="ＭＳ Ｐゴシック"/>
        <family val="3"/>
      </rPr>
      <t>er40</t>
    </r>
  </si>
  <si>
    <t>YAMAHA4０RK</t>
  </si>
  <si>
    <t>JUGEMU</t>
  </si>
  <si>
    <t>FARR 34</t>
  </si>
  <si>
    <t>1D 35</t>
  </si>
  <si>
    <t>Sea Falcon</t>
  </si>
  <si>
    <t>High Tension</t>
  </si>
  <si>
    <t>ANNEX V</t>
  </si>
  <si>
    <r>
      <t>X</t>
    </r>
    <r>
      <rPr>
        <sz val="10"/>
        <rFont val="ＭＳ Ｐゴシック"/>
        <family val="3"/>
      </rPr>
      <t>-35</t>
    </r>
  </si>
  <si>
    <t>hayashi 990</t>
  </si>
  <si>
    <t>SHALLON V</t>
  </si>
  <si>
    <t>VITE 31 FK</t>
  </si>
  <si>
    <r>
      <t>H</t>
    </r>
    <r>
      <rPr>
        <sz val="10"/>
        <rFont val="ＭＳ Ｐゴシック"/>
        <family val="3"/>
      </rPr>
      <t>ope</t>
    </r>
  </si>
  <si>
    <r>
      <t>H</t>
    </r>
    <r>
      <rPr>
        <sz val="10"/>
        <rFont val="ＭＳ Ｐゴシック"/>
        <family val="3"/>
      </rPr>
      <t>AYABUSA</t>
    </r>
  </si>
  <si>
    <r>
      <t>F</t>
    </r>
    <r>
      <rPr>
        <sz val="10"/>
        <rFont val="ＭＳ Ｐゴシック"/>
        <family val="3"/>
      </rPr>
      <t>ar727</t>
    </r>
  </si>
  <si>
    <t>OASIS</t>
  </si>
  <si>
    <t>SWAN 40 (92)</t>
  </si>
  <si>
    <r>
      <t>Yamaha 2</t>
    </r>
    <r>
      <rPr>
        <sz val="10"/>
        <rFont val="ＭＳ Ｐゴシック"/>
        <family val="3"/>
      </rPr>
      <t>6C</t>
    </r>
  </si>
  <si>
    <t>Yuki</t>
  </si>
  <si>
    <t>A27</t>
  </si>
  <si>
    <t>BlueMooon</t>
  </si>
  <si>
    <t>C&amp;C30</t>
  </si>
  <si>
    <r>
      <t>W</t>
    </r>
    <r>
      <rPr>
        <sz val="10"/>
        <rFont val="ＭＳ Ｐゴシック"/>
        <family val="3"/>
      </rPr>
      <t>inndMessageⅡ</t>
    </r>
  </si>
  <si>
    <t>First 3３．７</t>
  </si>
  <si>
    <t>Joker</t>
  </si>
  <si>
    <t>Sea Falcon</t>
  </si>
  <si>
    <t>X-35</t>
  </si>
  <si>
    <t>J92</t>
  </si>
  <si>
    <t>MCC</t>
  </si>
  <si>
    <t>Armis 5</t>
  </si>
  <si>
    <t>J/V9.6CR</t>
  </si>
  <si>
    <t>WinndMessageⅡ</t>
  </si>
  <si>
    <t>First 3３．７</t>
  </si>
  <si>
    <t>SEA FALCON</t>
  </si>
  <si>
    <t>SPARKY RACING</t>
  </si>
  <si>
    <t>HANAMIZUKI</t>
  </si>
  <si>
    <t>LAHAINA</t>
  </si>
  <si>
    <t>NAONAO CARRERA S</t>
  </si>
  <si>
    <t>PROMINENTE</t>
  </si>
  <si>
    <t>T DRACONIS</t>
  </si>
  <si>
    <t>TAM</t>
  </si>
  <si>
    <t>TRU BLU</t>
  </si>
  <si>
    <t>Sparky Racing</t>
  </si>
  <si>
    <t>C&amp;C30</t>
  </si>
  <si>
    <t>SLMYC</t>
  </si>
  <si>
    <r>
      <t>　S-上-下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上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F</t>
    </r>
  </si>
  <si>
    <r>
      <t>T</t>
    </r>
    <r>
      <rPr>
        <sz val="10"/>
        <rFont val="ＭＳ Ｐゴシック"/>
        <family val="3"/>
      </rPr>
      <t>RS</t>
    </r>
  </si>
  <si>
    <r>
      <t>M</t>
    </r>
    <r>
      <rPr>
        <sz val="10"/>
        <rFont val="ＭＳ Ｐゴシック"/>
        <family val="3"/>
      </rPr>
      <t>oossy-Tie</t>
    </r>
  </si>
  <si>
    <r>
      <t>V</t>
    </r>
    <r>
      <rPr>
        <sz val="10"/>
        <rFont val="ＭＳ Ｐゴシック"/>
        <family val="3"/>
      </rPr>
      <t>alencia</t>
    </r>
  </si>
  <si>
    <r>
      <t>S</t>
    </r>
    <r>
      <rPr>
        <sz val="10"/>
        <rFont val="ＭＳ Ｐゴシック"/>
        <family val="3"/>
      </rPr>
      <t>alona34</t>
    </r>
  </si>
  <si>
    <r>
      <t>E</t>
    </r>
    <r>
      <rPr>
        <sz val="10"/>
        <rFont val="ＭＳ Ｐゴシック"/>
        <family val="3"/>
      </rPr>
      <t>leve</t>
    </r>
  </si>
  <si>
    <r>
      <t>First 3</t>
    </r>
    <r>
      <rPr>
        <sz val="10"/>
        <rFont val="ＭＳ Ｐゴシック"/>
        <family val="3"/>
      </rPr>
      <t>1.7</t>
    </r>
  </si>
  <si>
    <t>Bell ８</t>
  </si>
  <si>
    <t>Hayashi32</t>
  </si>
  <si>
    <r>
      <t>S</t>
    </r>
    <r>
      <rPr>
        <sz val="10"/>
        <rFont val="ＭＳ Ｐゴシック"/>
        <family val="3"/>
      </rPr>
      <t>haraku</t>
    </r>
  </si>
  <si>
    <t xml:space="preserve">Yamaha 33S   </t>
  </si>
  <si>
    <t xml:space="preserve">Yamaha 33S   </t>
  </si>
  <si>
    <r>
      <t>N</t>
    </r>
    <r>
      <rPr>
        <sz val="10"/>
        <rFont val="ＭＳ Ｐゴシック"/>
        <family val="3"/>
      </rPr>
      <t>/M9.5</t>
    </r>
  </si>
  <si>
    <r>
      <t>O</t>
    </r>
    <r>
      <rPr>
        <sz val="10"/>
        <rFont val="ＭＳ Ｐゴシック"/>
        <family val="3"/>
      </rPr>
      <t>CS</t>
    </r>
  </si>
  <si>
    <t>Sharaku</t>
  </si>
  <si>
    <t>N/M9.5</t>
  </si>
  <si>
    <t>Bell ８</t>
  </si>
  <si>
    <t>Hayashi32</t>
  </si>
  <si>
    <t>SHIKADAI</t>
  </si>
  <si>
    <t>Boomerang MJ</t>
  </si>
  <si>
    <t>Seascape 27</t>
  </si>
  <si>
    <t>IYASAKA</t>
  </si>
  <si>
    <t>Aiolos 26</t>
  </si>
  <si>
    <t>Yuki</t>
  </si>
  <si>
    <t>A27</t>
  </si>
  <si>
    <t>OCS</t>
  </si>
  <si>
    <r>
      <t>Akkochan</t>
    </r>
    <r>
      <rPr>
        <sz val="10"/>
        <rFont val="ＭＳ Ｐゴシック"/>
        <family val="3"/>
      </rPr>
      <t>DX</t>
    </r>
  </si>
  <si>
    <r>
      <t>D</t>
    </r>
    <r>
      <rPr>
        <sz val="10"/>
        <rFont val="ＭＳ Ｐゴシック"/>
        <family val="3"/>
      </rPr>
      <t>elphia33.3</t>
    </r>
  </si>
  <si>
    <r>
      <t>S</t>
    </r>
    <r>
      <rPr>
        <sz val="10"/>
        <rFont val="ＭＳ Ｐゴシック"/>
        <family val="3"/>
      </rPr>
      <t>udareno</t>
    </r>
  </si>
  <si>
    <t>Ciervo</t>
  </si>
  <si>
    <r>
      <t>N</t>
    </r>
    <r>
      <rPr>
        <sz val="10"/>
        <rFont val="ＭＳ Ｐゴシック"/>
        <family val="3"/>
      </rPr>
      <t>arumi</t>
    </r>
  </si>
  <si>
    <r>
      <t>A</t>
    </r>
    <r>
      <rPr>
        <sz val="10"/>
        <rFont val="ＭＳ Ｐゴシック"/>
        <family val="3"/>
      </rPr>
      <t>houdori</t>
    </r>
    <r>
      <rPr>
        <sz val="10"/>
        <rFont val="ＭＳ Ｐゴシック"/>
        <family val="3"/>
      </rPr>
      <t xml:space="preserve"> III</t>
    </r>
  </si>
  <si>
    <t>Shikamaru</t>
  </si>
  <si>
    <r>
      <t>I</t>
    </r>
    <r>
      <rPr>
        <sz val="10"/>
        <rFont val="ＭＳ Ｐゴシック"/>
        <family val="3"/>
      </rPr>
      <t>yasaka</t>
    </r>
  </si>
  <si>
    <t>HELIOS</t>
  </si>
  <si>
    <t>ROY</t>
  </si>
  <si>
    <t>LEPIN</t>
  </si>
  <si>
    <r>
      <t>Boomerang</t>
    </r>
    <r>
      <rPr>
        <sz val="10"/>
        <rFont val="ＭＳ Ｐゴシック"/>
        <family val="3"/>
      </rPr>
      <t xml:space="preserve"> KY</t>
    </r>
  </si>
  <si>
    <t>Hananoya Ⅱ</t>
  </si>
  <si>
    <t>MINERVA</t>
  </si>
  <si>
    <t>ＩＲＣ２０１8取得艇は新ＴＣＣ、</t>
  </si>
  <si>
    <t>Bengal-7</t>
  </si>
  <si>
    <t>EAGLE RAY</t>
  </si>
  <si>
    <t>KAYA</t>
  </si>
  <si>
    <t>MIYAKOKAZE</t>
  </si>
  <si>
    <t>LE GRAND BLEU 9</t>
  </si>
  <si>
    <t>AIR PEAK</t>
  </si>
  <si>
    <t>DANCE OF MAGIC</t>
  </si>
  <si>
    <t>OTOMARU V</t>
  </si>
  <si>
    <t>MASTER PIECE</t>
  </si>
  <si>
    <t>SPANK</t>
  </si>
  <si>
    <t>MISS NIPPON VIII</t>
  </si>
  <si>
    <t>FLANKER</t>
  </si>
  <si>
    <t>ASAMA</t>
  </si>
  <si>
    <t>VOGUE</t>
  </si>
  <si>
    <r>
      <t>S</t>
    </r>
    <r>
      <rPr>
        <sz val="10"/>
        <rFont val="ＭＳ Ｐゴシック"/>
        <family val="3"/>
      </rPr>
      <t>eedⅤ</t>
    </r>
  </si>
  <si>
    <t xml:space="preserve"> Class 40 Rogers </t>
  </si>
  <si>
    <t>Ｘ41</t>
  </si>
  <si>
    <t xml:space="preserve">TRIPP 36 </t>
  </si>
  <si>
    <t>LIDGARD 38R/C</t>
  </si>
  <si>
    <t>LLAFRANC</t>
  </si>
  <si>
    <t>IRRESISTIBLE X</t>
  </si>
  <si>
    <t>AZ</t>
  </si>
  <si>
    <t>TRAVIES</t>
  </si>
  <si>
    <t>CONDITION ONE 2</t>
  </si>
  <si>
    <t>SEKITO</t>
  </si>
  <si>
    <t>STARDUST</t>
  </si>
  <si>
    <t>GAIA</t>
  </si>
  <si>
    <t>ANDIAMO III</t>
  </si>
  <si>
    <t>VINTAGE 08</t>
  </si>
  <si>
    <t>BITTER END</t>
  </si>
  <si>
    <t>CONSTANZE</t>
  </si>
  <si>
    <t>PROPAGANDA</t>
  </si>
  <si>
    <t>ELDORADO VI</t>
  </si>
  <si>
    <t>HAYATE</t>
  </si>
  <si>
    <t>CONSTELLATION</t>
  </si>
  <si>
    <t>ASUNARO</t>
  </si>
  <si>
    <t>YUHOUMARU</t>
  </si>
  <si>
    <t>DEVATA</t>
  </si>
  <si>
    <t>CIERVO</t>
  </si>
  <si>
    <t>参加艇データ27行目以降を選択し、Ｇ欄所属別で並べ替える</t>
  </si>
  <si>
    <t>MCC等</t>
  </si>
  <si>
    <t>他クラブ分を削除すると該当クラブだけの着順、得点に修正される。念のため目で確認</t>
  </si>
  <si>
    <t>総合順位は同得点は修正する</t>
  </si>
  <si>
    <t>ＭＣＣの場合は2レース目の順位で決定する</t>
  </si>
  <si>
    <t>プリント</t>
  </si>
  <si>
    <t>ＤＮＦ等手作業で得点を修正する</t>
  </si>
  <si>
    <t>第2レースデータを値コピーで貼り付ける</t>
  </si>
  <si>
    <t>修整後総合成績順に並び替える</t>
  </si>
  <si>
    <t>下段にＭＣＣ分を貼り付けて完成。プリントする</t>
  </si>
  <si>
    <t>Humphreys 54</t>
  </si>
  <si>
    <t>AKEA</t>
  </si>
  <si>
    <t>J/V　9.6CR</t>
  </si>
  <si>
    <r>
      <t>M</t>
    </r>
    <r>
      <rPr>
        <sz val="10"/>
        <rFont val="ＭＳ Ｐゴシック"/>
        <family val="3"/>
      </rPr>
      <t>RC</t>
    </r>
  </si>
  <si>
    <t>YAM21C</t>
  </si>
  <si>
    <t>YAM23</t>
  </si>
  <si>
    <t>艇　　名</t>
  </si>
  <si>
    <t>High Tension</t>
  </si>
  <si>
    <t>Yamaha 23Ⅲ</t>
  </si>
  <si>
    <t>Hunter Pilot 27</t>
  </si>
  <si>
    <t>Surfmade</t>
  </si>
  <si>
    <t>J24</t>
  </si>
  <si>
    <t>Eldorado 2</t>
  </si>
  <si>
    <t>Future Wave</t>
  </si>
  <si>
    <t>Swing 31</t>
  </si>
  <si>
    <t>Danryu 2</t>
  </si>
  <si>
    <t>Yamaha 33S</t>
  </si>
  <si>
    <t>Perche</t>
  </si>
  <si>
    <t>Paraphrenian</t>
  </si>
  <si>
    <t>First 40.7</t>
  </si>
  <si>
    <t>Do Do 3</t>
  </si>
  <si>
    <t>Yamaha 40EX</t>
  </si>
  <si>
    <t>Flawless</t>
  </si>
  <si>
    <t>First 36.7</t>
  </si>
  <si>
    <t>Gust</t>
  </si>
  <si>
    <t>Akkochan</t>
  </si>
  <si>
    <t>Sweet Aloha</t>
  </si>
  <si>
    <t>Sabbath</t>
  </si>
  <si>
    <t>Sabre 34</t>
  </si>
  <si>
    <t>Horizon</t>
  </si>
  <si>
    <t>名称</t>
  </si>
  <si>
    <t>コース</t>
  </si>
  <si>
    <t>距離</t>
  </si>
  <si>
    <t>風速</t>
  </si>
  <si>
    <t>到着時刻</t>
  </si>
  <si>
    <t>１４、順位</t>
  </si>
  <si>
    <t>修正時間は秒単位まで算出する。小数点以下は四捨五入する。</t>
  </si>
  <si>
    <t>修正時間が全く同じ艇があるときは、ＴＳＦ値の小なる艇をもって上位とする。</t>
  </si>
  <si>
    <t>１５、得点</t>
  </si>
  <si>
    <t>得点はRRS付則Ａによる。</t>
  </si>
  <si>
    <t>ただし、シリーズは１レースの完了をもって成立。得点除外レースはない。低得点方式を採用。</t>
  </si>
  <si>
    <t>成績発表はレース後、各マリーナにおいて速やかに実施する。</t>
  </si>
  <si>
    <t>成績は総合成績の他にクラブ別の成績も計算される。</t>
  </si>
  <si>
    <t>着順</t>
  </si>
  <si>
    <t>Hornet</t>
  </si>
  <si>
    <t>Dancing Beens 3</t>
  </si>
  <si>
    <t>Seam 31</t>
  </si>
  <si>
    <t xml:space="preserve">Slot 31 </t>
  </si>
  <si>
    <t>Lutris</t>
  </si>
  <si>
    <t>Super Wave 6</t>
  </si>
  <si>
    <t>Merry Sun</t>
  </si>
  <si>
    <t>Beneteau FC</t>
  </si>
  <si>
    <t>Odyssey</t>
  </si>
  <si>
    <t>Tsuboi IMS950</t>
  </si>
  <si>
    <t>Uranami 8</t>
  </si>
  <si>
    <t>BeBe</t>
  </si>
  <si>
    <t>Pioneer 9FR/PB</t>
  </si>
  <si>
    <t>C'elestine</t>
  </si>
  <si>
    <t>Gamela 3</t>
  </si>
  <si>
    <t>ﾏｲﾙ</t>
  </si>
  <si>
    <t>スタート</t>
  </si>
  <si>
    <t>ｾｰﾙNo</t>
  </si>
  <si>
    <t>TYPE</t>
  </si>
  <si>
    <t>順位</t>
  </si>
  <si>
    <t>得点</t>
  </si>
  <si>
    <t>順位</t>
  </si>
  <si>
    <t>総合</t>
  </si>
  <si>
    <t>合計</t>
  </si>
  <si>
    <t>所属</t>
  </si>
  <si>
    <t>所要時間</t>
  </si>
  <si>
    <t>修正時間</t>
  </si>
  <si>
    <t xml:space="preserve"> (A*B)</t>
  </si>
  <si>
    <t xml:space="preserve"> (B)</t>
  </si>
  <si>
    <t>RRS付則Ａ</t>
  </si>
  <si>
    <t>Ａ4.1</t>
  </si>
  <si>
    <t>Ａ4.2</t>
  </si>
  <si>
    <t>Ａ8.1</t>
  </si>
  <si>
    <t>Ａ8.2</t>
  </si>
  <si>
    <t>シリーズのタイの解消、低い得点を得た艇を上位とする</t>
  </si>
  <si>
    <r>
      <t>低得点方式　スタート､フィニッシュした艇はＡ</t>
    </r>
    <r>
      <rPr>
        <sz val="10"/>
        <rFont val="ＭＳ Ｐゴシック"/>
        <family val="3"/>
      </rPr>
      <t>4.2を除き　</t>
    </r>
    <r>
      <rPr>
        <sz val="10"/>
        <rFont val="ＭＳ Ｐゴシック"/>
        <family val="3"/>
      </rPr>
      <t>順位＝得点とする</t>
    </r>
  </si>
  <si>
    <t>DNC,DNF,RAF,DSQの各艇には参加艇数に１を加えた得点とする</t>
  </si>
  <si>
    <t>Ａ8.1によってもタイが残る場合は最後のレースの順位で決定する</t>
  </si>
  <si>
    <t>Moewe</t>
  </si>
  <si>
    <t>Yamaha 23II</t>
  </si>
  <si>
    <t>Y 21R&amp;CT</t>
  </si>
  <si>
    <t>Super Krow</t>
  </si>
  <si>
    <t>SWING34</t>
  </si>
  <si>
    <t>5m以下</t>
  </si>
  <si>
    <t>Asadori</t>
  </si>
  <si>
    <t>Ian Murray 43</t>
  </si>
  <si>
    <t>Bell Ⅴ</t>
  </si>
  <si>
    <t>Najado 360</t>
  </si>
  <si>
    <t>Bengal-7</t>
  </si>
  <si>
    <t>VDO46</t>
  </si>
  <si>
    <t>Boomerang</t>
  </si>
  <si>
    <t>Day Tripper</t>
  </si>
  <si>
    <t>S 40</t>
  </si>
  <si>
    <t>Yamaha 30S new</t>
  </si>
  <si>
    <t>Eleve</t>
  </si>
  <si>
    <t>First 31.7</t>
  </si>
  <si>
    <t>Emu Ⅴ</t>
  </si>
  <si>
    <t>Fer de fonte</t>
  </si>
  <si>
    <t>Grace</t>
  </si>
  <si>
    <t>Cookson 12m</t>
  </si>
  <si>
    <t>Honami no Sindbad</t>
  </si>
  <si>
    <t>Crabber 24</t>
  </si>
  <si>
    <t>Yokoyama 30R</t>
  </si>
  <si>
    <t>Kagetora</t>
  </si>
  <si>
    <t>Dufour 325</t>
  </si>
  <si>
    <t>Kaito</t>
  </si>
  <si>
    <t>J/V35CR</t>
  </si>
  <si>
    <t>Kyara</t>
  </si>
  <si>
    <t>Friend ship 28</t>
  </si>
  <si>
    <t>Mer Bleue Ⅴ</t>
  </si>
  <si>
    <t>Finngulf 33</t>
  </si>
  <si>
    <t>Noah X</t>
  </si>
  <si>
    <t>Bavaria 37</t>
  </si>
  <si>
    <t>Patura</t>
  </si>
  <si>
    <t>Tsuboi IMS 10.3</t>
  </si>
  <si>
    <t>Red Star &amp; Yakushimaru</t>
  </si>
  <si>
    <t>Roku 3</t>
  </si>
  <si>
    <t>See Adler</t>
  </si>
  <si>
    <t>Libeccio 26</t>
  </si>
  <si>
    <t>Shizuka Ⅱ</t>
  </si>
  <si>
    <t>Yamaha 23Ⅱ</t>
  </si>
  <si>
    <t>Spirit</t>
  </si>
  <si>
    <t>Nordic Folk 25</t>
  </si>
  <si>
    <t>TAO</t>
  </si>
  <si>
    <t>Platu 25</t>
  </si>
  <si>
    <t>Virgo</t>
  </si>
  <si>
    <t>東海</t>
  </si>
  <si>
    <t>ROKU III</t>
  </si>
  <si>
    <t>DANCING BEANS III</t>
  </si>
  <si>
    <t>Sumire</t>
  </si>
  <si>
    <t>Yamaha 25ML</t>
  </si>
  <si>
    <r>
      <t>修正時間システムはM</t>
    </r>
    <r>
      <rPr>
        <sz val="10"/>
        <rFont val="ＭＳ Ｐゴシック"/>
        <family val="3"/>
      </rPr>
      <t>RC</t>
    </r>
    <r>
      <rPr>
        <sz val="10"/>
        <rFont val="ＭＳ Ｐゴシック"/>
        <family val="3"/>
      </rPr>
      <t>方式を採用し、</t>
    </r>
    <r>
      <rPr>
        <sz val="10"/>
        <rFont val="ＭＳ Ｐゴシック"/>
        <family val="3"/>
      </rPr>
      <t>MRC</t>
    </r>
    <r>
      <rPr>
        <sz val="10"/>
        <rFont val="ＭＳ Ｐゴシック"/>
        <family val="3"/>
      </rPr>
      <t>は、帆走委員会において決定する。</t>
    </r>
  </si>
  <si>
    <t>第２レース</t>
  </si>
  <si>
    <t>ﾏｲﾙ</t>
  </si>
  <si>
    <t>コメント</t>
  </si>
  <si>
    <t>セールNo無い艇は２桁で作成</t>
  </si>
  <si>
    <r>
      <t>色部分を記入（セールNo,到着時間）</t>
    </r>
    <r>
      <rPr>
        <sz val="10"/>
        <rFont val="ＭＳ Ｐゴシック"/>
        <family val="3"/>
      </rPr>
      <t>,またはデータをコピー貼り付け</t>
    </r>
  </si>
  <si>
    <t>成績クラブ別で区分した物をコピー貼り付け後、不要なクラブを削除し、順位等を修正完成させる</t>
  </si>
  <si>
    <t>成績クラブ別</t>
  </si>
  <si>
    <t>第2レースシートをコピーし貼り付ける</t>
  </si>
  <si>
    <t>クラブ別シートをコピーし貼り付ける</t>
  </si>
  <si>
    <t>上下距離</t>
  </si>
  <si>
    <t>セールナンバーを記入後表示される艇名を必ず確認してください。</t>
  </si>
  <si>
    <t>台帳に無い場合（記入ミスの場合も）近いＮｏの艇が表示されます。</t>
  </si>
  <si>
    <t>ＤＮＳ、ＤＳＱ等の場合は着順、所要修正時間等もＤＮＳ等を記入する</t>
  </si>
  <si>
    <t>ＤＮＳ、ＤＳＱ等の順位は参加艇数プラス１を記入する</t>
  </si>
  <si>
    <t>自動計算では台帳をセールNo順に並べ替えする</t>
  </si>
  <si>
    <t>第1レース成績表をセールNo順に並び替えてから以下の作業をする</t>
  </si>
  <si>
    <t>台帳MRC</t>
  </si>
  <si>
    <t>自動計算ではセールNo順に並べ替えしなければならない</t>
  </si>
  <si>
    <t>（追加セールNo相当の行挿入し新規データを入れる）</t>
  </si>
  <si>
    <t>第1レース</t>
  </si>
  <si>
    <t>台帳にない場合は台帳を追加しＳナンバー順に並べなおし作成ください</t>
  </si>
  <si>
    <t>参加艇の記入が終わったら、それ以下の不要な行を削除してください、削除すると成績を自動計算します</t>
  </si>
  <si>
    <t>成績表を作成後セールNo順に並べ替えてください</t>
  </si>
  <si>
    <t>第2レース</t>
  </si>
  <si>
    <t>セールナンバーを記入後表示される艇名を必ず確認してください。記入ミスの場合は近いＮｏの艇が表示されます。</t>
  </si>
  <si>
    <t>総合順位の確認</t>
  </si>
  <si>
    <t>シリーズのタイの解消は、低い得点を得た艇を上位とする</t>
  </si>
  <si>
    <t>それでもタイが残る場合は最後のレースの順位で決定する</t>
  </si>
  <si>
    <t>同得点は次の方法で順位を決定し、手で修正します</t>
  </si>
  <si>
    <t>修整後総合成績順に並び替えて完成です</t>
  </si>
  <si>
    <t>到着時間</t>
  </si>
  <si>
    <t>2レース合計得点が同じ場合は同順位で表示されます</t>
  </si>
  <si>
    <t>LMYC</t>
  </si>
  <si>
    <t>ブーメランとベベが同じＳＮｏなのでブーメランは４８２５．１、ベベは４８２５．２とする</t>
  </si>
  <si>
    <t>追加艇はセールＮｏからＭＲＣまで記入しＳ順に並べ替える</t>
  </si>
  <si>
    <t>順位得点を確認し必要により手修正</t>
  </si>
  <si>
    <t>HORIZON</t>
  </si>
  <si>
    <t>ＩＲＣ－ＴＣＣの２０１０と２０１１の比較をしてほぼ同一である</t>
  </si>
  <si>
    <t>ＩＲＣ２０１１取得艇は新ＴＣＣ、</t>
  </si>
  <si>
    <t>非更新艇と非取得艇は前年の値を使用する</t>
  </si>
  <si>
    <r>
      <t>201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</si>
  <si>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r>
      <t>2010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</si>
  <si>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</si>
  <si>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</si>
  <si>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</si>
  <si>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Sparky Racing</t>
  </si>
  <si>
    <t>Melges24</t>
  </si>
  <si>
    <t>HELIOS</t>
  </si>
  <si>
    <t>PIONIER 10 MOD</t>
  </si>
  <si>
    <r>
      <t>M</t>
    </r>
    <r>
      <rPr>
        <sz val="10"/>
        <rFont val="ＭＳ Ｐゴシック"/>
        <family val="3"/>
      </rPr>
      <t>CC</t>
    </r>
  </si>
  <si>
    <t>FAIR　WIND</t>
  </si>
  <si>
    <t>TSUBOI IMS 1030 MOD</t>
  </si>
  <si>
    <t>MONDAYNIGHT</t>
  </si>
  <si>
    <t>SPRINT 50 MOD</t>
  </si>
  <si>
    <t>TSU</t>
  </si>
  <si>
    <t>GS42R</t>
  </si>
  <si>
    <t>Armis 5</t>
  </si>
  <si>
    <t>J/V9.6CR</t>
  </si>
  <si>
    <t>NARUMI</t>
  </si>
  <si>
    <t>ＣHEＳＴＮＵＴ　Ⅵ</t>
  </si>
  <si>
    <t>YAMAHA30SN</t>
  </si>
  <si>
    <t>AHOUDORI III</t>
  </si>
  <si>
    <t>SUN FAST 36</t>
  </si>
  <si>
    <t>1D 35</t>
  </si>
  <si>
    <t>Sea Falcon</t>
  </si>
  <si>
    <t xml:space="preserve">Yamaha 33S（ＴＲ）     </t>
  </si>
  <si>
    <t>SAIKI</t>
  </si>
  <si>
    <t>VITE 31</t>
  </si>
  <si>
    <t>SHALLON V</t>
  </si>
  <si>
    <t>VITE 31 FK</t>
  </si>
  <si>
    <t>Joker　Ⅱ</t>
  </si>
  <si>
    <t>Seam33</t>
  </si>
  <si>
    <t>LADY BIRD GALLOP 3</t>
  </si>
  <si>
    <t>GIBSEA 422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</si>
  <si>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</si>
  <si>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</si>
  <si>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</si>
  <si>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</si>
  <si>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r>
      <t>J</t>
    </r>
    <r>
      <rPr>
        <sz val="10"/>
        <rFont val="ＭＳ Ｐゴシック"/>
        <family val="3"/>
      </rPr>
      <t>92</t>
    </r>
  </si>
  <si>
    <r>
      <t>H</t>
    </r>
    <r>
      <rPr>
        <sz val="10"/>
        <rFont val="ＭＳ Ｐゴシック"/>
        <family val="3"/>
      </rPr>
      <t>ope</t>
    </r>
  </si>
  <si>
    <r>
      <t>S</t>
    </r>
    <r>
      <rPr>
        <sz val="10"/>
        <rFont val="ＭＳ Ｐゴシック"/>
        <family val="3"/>
      </rPr>
      <t>CR</t>
    </r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</si>
  <si>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</si>
  <si>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</si>
  <si>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L</t>
    </r>
    <r>
      <rPr>
        <sz val="10"/>
        <rFont val="ＭＳ Ｐゴシック"/>
        <family val="3"/>
      </rPr>
      <t>itlleWhendy</t>
    </r>
  </si>
  <si>
    <r>
      <t>H</t>
    </r>
    <r>
      <rPr>
        <sz val="10"/>
        <rFont val="ＭＳ Ｐゴシック"/>
        <family val="3"/>
      </rPr>
      <t>oneyBee</t>
    </r>
  </si>
  <si>
    <r>
      <t>A</t>
    </r>
    <r>
      <rPr>
        <sz val="10"/>
        <rFont val="ＭＳ Ｐゴシック"/>
        <family val="3"/>
      </rPr>
      <t>YA</t>
    </r>
  </si>
  <si>
    <r>
      <t>YAM21</t>
    </r>
    <r>
      <rPr>
        <sz val="10"/>
        <rFont val="ＭＳ Ｐゴシック"/>
        <family val="3"/>
      </rPr>
      <t>S</t>
    </r>
  </si>
  <si>
    <t>Iluka</t>
  </si>
  <si>
    <r>
      <t>S</t>
    </r>
    <r>
      <rPr>
        <sz val="10"/>
        <rFont val="ＭＳ Ｐゴシック"/>
        <family val="3"/>
      </rPr>
      <t>YC</t>
    </r>
  </si>
  <si>
    <r>
      <t>A</t>
    </r>
    <r>
      <rPr>
        <sz val="10"/>
        <rFont val="ＭＳ Ｐゴシック"/>
        <family val="3"/>
      </rPr>
      <t>ries</t>
    </r>
  </si>
  <si>
    <t>EDV9</t>
  </si>
  <si>
    <t>ｾｰﾙNo</t>
  </si>
  <si>
    <t>TYPE</t>
  </si>
  <si>
    <t>Green Flash</t>
  </si>
  <si>
    <t>Alerion 20</t>
  </si>
  <si>
    <t>Boat Name</t>
  </si>
  <si>
    <t>Endorsed</t>
  </si>
  <si>
    <t>CONTESSA XIII</t>
  </si>
  <si>
    <t>THETIS-4</t>
  </si>
  <si>
    <t>INDEPENDENCE 7</t>
  </si>
  <si>
    <t>KINUGASA</t>
  </si>
  <si>
    <t>AZUSA</t>
  </si>
  <si>
    <t>AOBA</t>
  </si>
  <si>
    <t>KOUFU</t>
  </si>
  <si>
    <t>IMAGINE</t>
  </si>
  <si>
    <t>WINDY</t>
  </si>
  <si>
    <t>APHRODITE</t>
  </si>
  <si>
    <t>PANDORA</t>
  </si>
  <si>
    <t>MONDAY NIGHT</t>
  </si>
  <si>
    <t>PARAPHRENIAN</t>
  </si>
  <si>
    <t>APHROS</t>
  </si>
  <si>
    <t>KARASU</t>
  </si>
  <si>
    <t>NARUMI</t>
  </si>
  <si>
    <t>BOOMERANG</t>
  </si>
  <si>
    <t>TOMBOY 1</t>
  </si>
  <si>
    <t>MEISTER</t>
  </si>
  <si>
    <t>STARBOARD JR</t>
  </si>
  <si>
    <t>PRONTO</t>
  </si>
  <si>
    <t>SWING</t>
  </si>
  <si>
    <t>MAUPITI</t>
  </si>
  <si>
    <t>SAMMY</t>
  </si>
  <si>
    <t>HORNET</t>
  </si>
  <si>
    <t>MOMENT</t>
  </si>
  <si>
    <t>GEFION</t>
  </si>
  <si>
    <t>MIROKU II</t>
  </si>
  <si>
    <t>FORTE</t>
  </si>
  <si>
    <t>ANNEX V</t>
  </si>
  <si>
    <t>OHIO</t>
  </si>
  <si>
    <t>TRACER</t>
  </si>
  <si>
    <t>HAURAKI</t>
  </si>
  <si>
    <t>CENTRO</t>
  </si>
  <si>
    <t>APPLE VI</t>
  </si>
  <si>
    <t>NOFUZO</t>
  </si>
  <si>
    <t>SUNSPLASH</t>
  </si>
  <si>
    <t>ESPRIT</t>
  </si>
  <si>
    <t>TICTAC</t>
  </si>
  <si>
    <t>NJORD</t>
  </si>
  <si>
    <t>INDICUM</t>
  </si>
  <si>
    <t>KANAHA</t>
  </si>
  <si>
    <t>SHARAKU</t>
  </si>
  <si>
    <t>ENTERPRISE LILY</t>
  </si>
  <si>
    <t>MAGELLAN MAJOR VII</t>
  </si>
  <si>
    <t>EXOTIQUE</t>
  </si>
  <si>
    <t>KINGYO</t>
  </si>
  <si>
    <t>BARTOLOME</t>
  </si>
  <si>
    <t>BLUE PETER</t>
  </si>
  <si>
    <t>SHIKADAI SH</t>
  </si>
  <si>
    <t>KAGEROU</t>
  </si>
  <si>
    <t>CASSANDRE</t>
  </si>
  <si>
    <t>NATSUKO</t>
  </si>
  <si>
    <t>GUMBO</t>
  </si>
  <si>
    <t>WILD ROVER WEST</t>
  </si>
  <si>
    <t>N/M9.5</t>
  </si>
  <si>
    <r>
      <t xml:space="preserve">Black </t>
    </r>
    <r>
      <rPr>
        <sz val="10"/>
        <rFont val="ＭＳ Ｐゴシック"/>
        <family val="3"/>
      </rPr>
      <t>S</t>
    </r>
    <r>
      <rPr>
        <sz val="10"/>
        <rFont val="ＭＳ Ｐゴシック"/>
        <family val="3"/>
      </rPr>
      <t>hark</t>
    </r>
  </si>
  <si>
    <t>2019 Race Data</t>
  </si>
  <si>
    <t>Sail #</t>
  </si>
  <si>
    <t>Type</t>
  </si>
  <si>
    <t>TCC</t>
  </si>
  <si>
    <t>0.984</t>
  </si>
  <si>
    <t>Ciervo</t>
  </si>
  <si>
    <t>Farr 30</t>
  </si>
  <si>
    <t>1.066</t>
  </si>
  <si>
    <t>Flanker</t>
  </si>
  <si>
    <t>Lidgard 38R/C</t>
  </si>
  <si>
    <t>0.987</t>
  </si>
  <si>
    <t>Joker</t>
  </si>
  <si>
    <t>X-41</t>
  </si>
  <si>
    <t>1.107</t>
  </si>
  <si>
    <t>Joker.jr</t>
  </si>
  <si>
    <t>Elliot 9</t>
  </si>
  <si>
    <t>KLC Bengal-7</t>
  </si>
  <si>
    <t>Humphreys54</t>
  </si>
  <si>
    <t>Narumi</t>
  </si>
  <si>
    <t>1.061</t>
  </si>
  <si>
    <t>1.006</t>
  </si>
  <si>
    <t>1.051</t>
  </si>
  <si>
    <t>Shikadai</t>
  </si>
  <si>
    <t>Yamaha 33S</t>
  </si>
  <si>
    <t>ショートハンド証書</t>
  </si>
  <si>
    <t>C&amp;C 30</t>
  </si>
  <si>
    <t>1.120</t>
  </si>
  <si>
    <t>Syaraku</t>
  </si>
  <si>
    <t>NelsonMarek 9.5</t>
  </si>
  <si>
    <t>1.042</t>
  </si>
  <si>
    <t>AKEA</t>
  </si>
  <si>
    <t>J/V 9.6CR</t>
  </si>
  <si>
    <t>1.022</t>
  </si>
  <si>
    <r>
      <t xml:space="preserve">ARMIS </t>
    </r>
    <r>
      <rPr>
        <sz val="12"/>
        <rFont val="ＭＳ Ｐゴシック"/>
        <family val="3"/>
      </rPr>
      <t>５</t>
    </r>
  </si>
  <si>
    <t>J/V 9.6</t>
  </si>
  <si>
    <r>
      <t xml:space="preserve">BeBe </t>
    </r>
    <r>
      <rPr>
        <sz val="12"/>
        <rFont val="ＭＳ Ｐゴシック"/>
        <family val="3"/>
      </rPr>
      <t>Ⅲ</t>
    </r>
    <r>
      <rPr>
        <sz val="12"/>
        <rFont val="Times New Roman"/>
        <family val="1"/>
      </rPr>
      <t xml:space="preserve">  </t>
    </r>
  </si>
  <si>
    <t>PIONER 9</t>
  </si>
  <si>
    <t>BLUE SHARK</t>
  </si>
  <si>
    <t>YAMAHA 31S</t>
  </si>
  <si>
    <t>CHESTNUT 6</t>
  </si>
  <si>
    <t>YAMAHA 30S NEW</t>
  </si>
  <si>
    <r>
      <t xml:space="preserve">DANCING BEANS </t>
    </r>
    <r>
      <rPr>
        <sz val="12"/>
        <rFont val="ＭＳ Ｐ明朝"/>
        <family val="1"/>
      </rPr>
      <t>Ⅲ</t>
    </r>
  </si>
  <si>
    <t>Seam 31</t>
  </si>
  <si>
    <t>1.007</t>
  </si>
  <si>
    <r>
      <t xml:space="preserve">ELDORADO </t>
    </r>
    <r>
      <rPr>
        <sz val="12"/>
        <rFont val="ＭＳ Ｐ明朝"/>
        <family val="1"/>
      </rPr>
      <t>Ⅵ</t>
    </r>
  </si>
  <si>
    <t>Yamaha 40RK</t>
  </si>
  <si>
    <t>1.032</t>
  </si>
  <si>
    <t>KAITO</t>
  </si>
  <si>
    <t>KoNIG</t>
  </si>
  <si>
    <t>J/V 9.6CR</t>
  </si>
  <si>
    <t>Oceanid</t>
  </si>
  <si>
    <t>J 29</t>
  </si>
  <si>
    <t>SAIKI</t>
  </si>
  <si>
    <t>First34.7</t>
  </si>
  <si>
    <t>Twinkle Star</t>
  </si>
  <si>
    <t>Sydny 32</t>
  </si>
  <si>
    <t>1.015</t>
  </si>
  <si>
    <r>
      <t xml:space="preserve">SUPER WEVE </t>
    </r>
    <r>
      <rPr>
        <sz val="12"/>
        <rFont val="ＭＳ Ｐ明朝"/>
        <family val="1"/>
      </rPr>
      <t>Ⅵ</t>
    </r>
  </si>
  <si>
    <t>SLOT31</t>
  </si>
  <si>
    <t>1.066</t>
  </si>
  <si>
    <t>KENYOSHI</t>
  </si>
  <si>
    <t>SPICA</t>
  </si>
  <si>
    <t>WIND FAIRY</t>
  </si>
  <si>
    <t>JJ</t>
  </si>
  <si>
    <t>VISCONTINA II</t>
  </si>
  <si>
    <t>SPARROW</t>
  </si>
  <si>
    <t>BLAU</t>
  </si>
  <si>
    <t>UMIMARU VIC</t>
  </si>
  <si>
    <t>BANTEN</t>
  </si>
  <si>
    <t>JUSTICE</t>
  </si>
  <si>
    <t>INTRE</t>
  </si>
  <si>
    <t>D-BROS A</t>
  </si>
  <si>
    <t>TURTLE 6</t>
  </si>
  <si>
    <t>EVERYTHING EVERYTHING</t>
  </si>
  <si>
    <t>PAPILLON</t>
  </si>
  <si>
    <t>JULIAN</t>
  </si>
  <si>
    <t>BAFFI</t>
  </si>
  <si>
    <t>VOYAGER 5</t>
  </si>
  <si>
    <t>GRAND BLUE</t>
  </si>
  <si>
    <t>STAR OF BETHLEHEM</t>
  </si>
  <si>
    <t>GRAN DESSE</t>
  </si>
  <si>
    <t>B.B.SHANTY</t>
  </si>
  <si>
    <t>DAYDREAM PISCES VII</t>
  </si>
  <si>
    <t>ALTAIR 3</t>
  </si>
  <si>
    <t>SHALLON VII</t>
  </si>
  <si>
    <t>KUROSHIO V</t>
  </si>
  <si>
    <t>MIMI</t>
  </si>
  <si>
    <t>CHAR CHAN</t>
  </si>
  <si>
    <t>SAMURAI SYOUYOU</t>
  </si>
  <si>
    <t>MS.M</t>
  </si>
  <si>
    <t>HADO</t>
  </si>
  <si>
    <t>FONTAINE ZERO</t>
  </si>
  <si>
    <t>GALAXY III</t>
  </si>
  <si>
    <t>NO PROBLEM</t>
  </si>
  <si>
    <t>Shikadai.SH</t>
  </si>
  <si>
    <t>1.055</t>
  </si>
  <si>
    <t>LEIA</t>
  </si>
  <si>
    <r>
      <t>SHALLON</t>
    </r>
    <r>
      <rPr>
        <sz val="10"/>
        <rFont val="ＭＳ Ｐゴシック"/>
        <family val="3"/>
      </rPr>
      <t>Ⅶ</t>
    </r>
  </si>
  <si>
    <t>THUNDER BIRD II</t>
  </si>
  <si>
    <t>TWINKLE STAR</t>
  </si>
  <si>
    <r>
      <t>Dancing Be</t>
    </r>
    <r>
      <rPr>
        <sz val="10"/>
        <rFont val="ＭＳ Ｐゴシック"/>
        <family val="3"/>
      </rPr>
      <t>a</t>
    </r>
    <r>
      <rPr>
        <sz val="10"/>
        <rFont val="ＭＳ Ｐゴシック"/>
        <family val="3"/>
      </rPr>
      <t>ns 3</t>
    </r>
  </si>
  <si>
    <t>Sail No</t>
  </si>
  <si>
    <t>Cert No</t>
  </si>
  <si>
    <t>Issue Date</t>
  </si>
  <si>
    <t>Cert Year</t>
  </si>
  <si>
    <t>TCC</t>
  </si>
  <si>
    <t>Dayboat</t>
  </si>
  <si>
    <t>Short Handed</t>
  </si>
  <si>
    <t>Non Spi TCC</t>
  </si>
  <si>
    <t>Crew</t>
  </si>
  <si>
    <t>DLR</t>
  </si>
  <si>
    <t>LH</t>
  </si>
  <si>
    <t>Beam</t>
  </si>
  <si>
    <t>Draft</t>
  </si>
  <si>
    <t>Headsails</t>
  </si>
  <si>
    <t>Series Date</t>
  </si>
  <si>
    <t>Age Date</t>
  </si>
  <si>
    <t>Racing Area</t>
  </si>
  <si>
    <t>SSS Base Value</t>
  </si>
  <si>
    <t>STIX</t>
  </si>
  <si>
    <t>AVS</t>
  </si>
  <si>
    <t>Category</t>
  </si>
  <si>
    <t>ValidCode</t>
  </si>
  <si>
    <t>E</t>
  </si>
  <si>
    <t>Multiple</t>
  </si>
  <si>
    <t>Yes</t>
  </si>
  <si>
    <t>16/04/2020</t>
  </si>
  <si>
    <t>A</t>
  </si>
  <si>
    <t>Single+H/W Jib</t>
  </si>
  <si>
    <t>14/01/2020</t>
  </si>
  <si>
    <t>B</t>
  </si>
  <si>
    <t>12/02/2020</t>
  </si>
  <si>
    <t>Single</t>
  </si>
  <si>
    <t>20/03/2020</t>
  </si>
  <si>
    <t>30/03/2020</t>
  </si>
  <si>
    <t>17/01/2020</t>
  </si>
  <si>
    <t>20/01/2020</t>
  </si>
  <si>
    <t>03/04/2020</t>
  </si>
  <si>
    <t>20/02/2020</t>
  </si>
  <si>
    <t>18/05/2020</t>
  </si>
  <si>
    <t>18/02/2020</t>
  </si>
  <si>
    <t>16/06/2020</t>
  </si>
  <si>
    <t>28/01/2020</t>
  </si>
  <si>
    <t>PHOENIX</t>
  </si>
  <si>
    <t>29/01/2020</t>
  </si>
  <si>
    <t>05/03/2020</t>
  </si>
  <si>
    <t>24/03/2020</t>
  </si>
  <si>
    <t>24/02/2020</t>
  </si>
  <si>
    <t>14/02/2020</t>
  </si>
  <si>
    <t>13/02/2020</t>
  </si>
  <si>
    <t>14/04/2020</t>
  </si>
  <si>
    <t>27/01/2020</t>
  </si>
  <si>
    <t>28/05/2020</t>
  </si>
  <si>
    <t>15/07/2019</t>
  </si>
  <si>
    <t>04/05/2020</t>
  </si>
  <si>
    <t>C</t>
  </si>
  <si>
    <t>06/04/2020</t>
  </si>
  <si>
    <t>02/04/2020</t>
  </si>
  <si>
    <t>09/06/2020</t>
  </si>
  <si>
    <t xml:space="preserve">T DRACONIS </t>
  </si>
  <si>
    <t>JPN6903</t>
  </si>
  <si>
    <t>JPN5001</t>
  </si>
  <si>
    <t xml:space="preserve">JPN6222 </t>
  </si>
  <si>
    <t>KINE KINE II</t>
  </si>
  <si>
    <t>JPN5910</t>
  </si>
  <si>
    <t>JPN6162</t>
  </si>
  <si>
    <t>JPN6378</t>
  </si>
  <si>
    <t>JPN6898</t>
  </si>
  <si>
    <t>JPN5363</t>
  </si>
  <si>
    <t>JPN5791</t>
  </si>
  <si>
    <t>JPN5930</t>
  </si>
  <si>
    <t>PAPAS4</t>
  </si>
  <si>
    <t>JPN6463</t>
  </si>
  <si>
    <t>JPN5933</t>
  </si>
  <si>
    <t>ABC</t>
  </si>
  <si>
    <t>JPN6290</t>
  </si>
  <si>
    <t>JPN5830</t>
  </si>
  <si>
    <t>FAIRWIND</t>
  </si>
  <si>
    <t>JPN3525</t>
  </si>
  <si>
    <t>JPN5640</t>
  </si>
  <si>
    <t>JPN6155</t>
  </si>
  <si>
    <t>JPN5841</t>
  </si>
  <si>
    <t>JPN2500</t>
  </si>
  <si>
    <t>JPN4004</t>
  </si>
  <si>
    <t>Shorthanded</t>
  </si>
  <si>
    <t>ZETA</t>
  </si>
  <si>
    <t>JPN5118</t>
  </si>
  <si>
    <t>SUPER WAVE VI</t>
  </si>
  <si>
    <t>JPN5550</t>
  </si>
  <si>
    <t>JPN6275</t>
  </si>
  <si>
    <t>JPN3357</t>
  </si>
  <si>
    <t>JPN5402</t>
  </si>
  <si>
    <t>JPN6352</t>
  </si>
  <si>
    <t>JPN6349</t>
  </si>
  <si>
    <t>JPN6312</t>
  </si>
  <si>
    <t>JPN1088</t>
  </si>
  <si>
    <t>GASPARD3</t>
  </si>
  <si>
    <t>JPN6778</t>
  </si>
  <si>
    <t>JPN1403</t>
  </si>
  <si>
    <t>SUMMER GIRL</t>
  </si>
  <si>
    <t>JPN1725</t>
  </si>
  <si>
    <t>SECOND LOVE</t>
  </si>
  <si>
    <t>JPN4723</t>
  </si>
  <si>
    <t>JPN6301</t>
  </si>
  <si>
    <t>JPN6184</t>
  </si>
  <si>
    <t>JPN5055</t>
  </si>
  <si>
    <t>HIRO</t>
  </si>
  <si>
    <t>JPN5619</t>
  </si>
  <si>
    <t>11/12/2019</t>
  </si>
  <si>
    <t>JPN6383</t>
  </si>
  <si>
    <t>CRESCENT II</t>
  </si>
  <si>
    <t>JPN4252</t>
  </si>
  <si>
    <t>JPN5585</t>
  </si>
  <si>
    <t>JPN6729</t>
  </si>
  <si>
    <t>LAETITIA DEUX</t>
  </si>
  <si>
    <t>JPN6095</t>
  </si>
  <si>
    <t>JPN3581</t>
  </si>
  <si>
    <t>TWINKLE STAR</t>
  </si>
  <si>
    <t>JPN6751</t>
  </si>
  <si>
    <t>JPN6410</t>
  </si>
  <si>
    <t>JPN6351</t>
  </si>
  <si>
    <t>JPN3810</t>
  </si>
  <si>
    <t>ALTAIR</t>
  </si>
  <si>
    <t>JPN6107</t>
  </si>
  <si>
    <t>JPN6405</t>
  </si>
  <si>
    <t>JPN5879</t>
  </si>
  <si>
    <t>JPN1222</t>
  </si>
  <si>
    <t>JPN3100</t>
  </si>
  <si>
    <t>JPN6156</t>
  </si>
  <si>
    <t>MER AMI</t>
  </si>
  <si>
    <t>JPN4333</t>
  </si>
  <si>
    <t>JPN6085</t>
  </si>
  <si>
    <t>JPN5533</t>
  </si>
  <si>
    <t>JPN5455</t>
  </si>
  <si>
    <t>JPN2221</t>
  </si>
  <si>
    <t>PRIMADONNA</t>
  </si>
  <si>
    <t>JPN3395</t>
  </si>
  <si>
    <t>JPN6201</t>
  </si>
  <si>
    <t>JPN5871</t>
  </si>
  <si>
    <t>JPN2951</t>
  </si>
  <si>
    <t>GREAT PEOPLE</t>
  </si>
  <si>
    <t>JPN2677</t>
  </si>
  <si>
    <t>JPN6190</t>
  </si>
  <si>
    <t>JPN6436</t>
  </si>
  <si>
    <t>EBB TIDE</t>
  </si>
  <si>
    <t>JPN3663</t>
  </si>
  <si>
    <t>SPIRIT OF SHIWAKU</t>
  </si>
  <si>
    <t>JPN5589</t>
  </si>
  <si>
    <t>VITTORIA</t>
  </si>
  <si>
    <t>JPN6269</t>
  </si>
  <si>
    <t>JPN1190</t>
  </si>
  <si>
    <t>JPN4976</t>
  </si>
  <si>
    <t>JPN6199</t>
  </si>
  <si>
    <t>SONGOKU8</t>
  </si>
  <si>
    <t>JPN6759</t>
  </si>
  <si>
    <t>JPN1117</t>
  </si>
  <si>
    <t>U LA LA</t>
  </si>
  <si>
    <t>JPN6426</t>
  </si>
  <si>
    <t>JPN6798</t>
  </si>
  <si>
    <t>JPN5070</t>
  </si>
  <si>
    <t>MORNING STAR</t>
  </si>
  <si>
    <t>JPN6185</t>
  </si>
  <si>
    <t>JPN2814</t>
  </si>
  <si>
    <t>JPN6422</t>
  </si>
  <si>
    <t>MAJULIA</t>
  </si>
  <si>
    <t>JPN6957</t>
  </si>
  <si>
    <t>15/05/2020</t>
  </si>
  <si>
    <t>BANTEN2</t>
  </si>
  <si>
    <t>JPN6454</t>
  </si>
  <si>
    <t>JPN3757</t>
  </si>
  <si>
    <t>JPN4705</t>
  </si>
  <si>
    <t>JPN6948</t>
  </si>
  <si>
    <t>JPN1010</t>
  </si>
  <si>
    <t>JPN5660</t>
  </si>
  <si>
    <t>JPN5955</t>
  </si>
  <si>
    <t>JPN3777</t>
  </si>
  <si>
    <t>JPN6089</t>
  </si>
  <si>
    <t>JPN6418</t>
  </si>
  <si>
    <t>JPN6664</t>
  </si>
  <si>
    <t xml:space="preserve">AKEA </t>
  </si>
  <si>
    <t>JPN6479</t>
  </si>
  <si>
    <t>JPN5886</t>
  </si>
  <si>
    <t>JPN6309</t>
  </si>
  <si>
    <t>JPN5902</t>
  </si>
  <si>
    <t>JPN6737</t>
  </si>
  <si>
    <t>JPN6687</t>
  </si>
  <si>
    <t>JPN4777</t>
  </si>
  <si>
    <t>JPN6328</t>
  </si>
  <si>
    <t>JPN6531</t>
  </si>
  <si>
    <t>JPN6506</t>
  </si>
  <si>
    <t>JPN6507</t>
  </si>
  <si>
    <t>JPN6500</t>
  </si>
  <si>
    <t>ACTIVE AGAIN</t>
  </si>
  <si>
    <t>JPN4321</t>
  </si>
  <si>
    <t>JPN6520</t>
  </si>
  <si>
    <t>JPN6515</t>
  </si>
  <si>
    <t>JPN6532</t>
  </si>
  <si>
    <t>JPN6537</t>
  </si>
  <si>
    <t>JPN6521</t>
  </si>
  <si>
    <t>JPN3529</t>
  </si>
  <si>
    <t>JPN3465</t>
  </si>
  <si>
    <t>JPN6554</t>
  </si>
  <si>
    <t>JPN5390</t>
  </si>
  <si>
    <t>CLARIS FORTE</t>
  </si>
  <si>
    <t>JPN6595</t>
  </si>
  <si>
    <t>JPN6856</t>
  </si>
  <si>
    <t>JPN2780</t>
  </si>
  <si>
    <t>JPN6602</t>
  </si>
  <si>
    <t>JPN2212</t>
  </si>
  <si>
    <t>JPN6611</t>
  </si>
  <si>
    <t>JPN6581</t>
  </si>
  <si>
    <t>JPN5797</t>
  </si>
  <si>
    <t>JPN4280</t>
  </si>
  <si>
    <t>MART SPIRIT</t>
  </si>
  <si>
    <t>JPN6775</t>
  </si>
  <si>
    <t>JPN6451</t>
  </si>
  <si>
    <t>JPN5132</t>
  </si>
  <si>
    <t>JPN5131</t>
  </si>
  <si>
    <t>JPN5520</t>
  </si>
  <si>
    <t>JPN4404</t>
  </si>
  <si>
    <t>JPN3373</t>
  </si>
  <si>
    <t>JPN6125</t>
  </si>
  <si>
    <t>JPN5140</t>
  </si>
  <si>
    <t>JPN4555</t>
  </si>
  <si>
    <t>SLED</t>
  </si>
  <si>
    <t>JPN5095</t>
  </si>
  <si>
    <t>JPN6666</t>
  </si>
  <si>
    <t>JPN6370</t>
  </si>
  <si>
    <t>JPN6665</t>
  </si>
  <si>
    <t>JPN6115</t>
  </si>
  <si>
    <t>JPN3055</t>
  </si>
  <si>
    <t>JPN2007</t>
  </si>
  <si>
    <t>JPN6711</t>
  </si>
  <si>
    <t>JPN3939</t>
  </si>
  <si>
    <t>JPN6714</t>
  </si>
  <si>
    <t>JPN5563</t>
  </si>
  <si>
    <t>JPN5854</t>
  </si>
  <si>
    <t>JPN4832</t>
  </si>
  <si>
    <t>JPN6600</t>
  </si>
  <si>
    <t>JPN6908</t>
  </si>
  <si>
    <t>JPN6757</t>
  </si>
  <si>
    <t>IDEAL</t>
  </si>
  <si>
    <t>JPN6732</t>
  </si>
  <si>
    <t>JPN6741</t>
  </si>
  <si>
    <t>JPN6471</t>
  </si>
  <si>
    <t>JPN6730</t>
  </si>
  <si>
    <t>JPN6690</t>
  </si>
  <si>
    <t>JPN6753</t>
  </si>
  <si>
    <t>JPN6139</t>
  </si>
  <si>
    <t>JPN6943</t>
  </si>
  <si>
    <t>THUNDER BIRD II</t>
  </si>
  <si>
    <t>JPN6588</t>
  </si>
  <si>
    <t>JPN6766</t>
  </si>
  <si>
    <t>JPN6776</t>
  </si>
  <si>
    <t>JPN6774</t>
  </si>
  <si>
    <t>JPN2606</t>
  </si>
  <si>
    <t>JPN6773</t>
  </si>
  <si>
    <t>JPN5908</t>
  </si>
  <si>
    <t>JPN6435</t>
  </si>
  <si>
    <t>JPN6030</t>
  </si>
  <si>
    <t>KAIENTAI</t>
  </si>
  <si>
    <t xml:space="preserve">JPN6810 </t>
  </si>
  <si>
    <t>ESPRIT M41</t>
  </si>
  <si>
    <t>JPN6799</t>
  </si>
  <si>
    <t>JPN6793</t>
  </si>
  <si>
    <t>JPN6808</t>
  </si>
  <si>
    <t>JPN5995</t>
  </si>
  <si>
    <t>JPN516</t>
  </si>
  <si>
    <t>JPN6812</t>
  </si>
  <si>
    <t>JPN6655</t>
  </si>
  <si>
    <t>JPN4500</t>
  </si>
  <si>
    <t>JPN2603</t>
  </si>
  <si>
    <t>JPN6838</t>
  </si>
  <si>
    <t>JPN4135</t>
  </si>
  <si>
    <t>JPN6835</t>
  </si>
  <si>
    <t>JPN6854</t>
  </si>
  <si>
    <t>JPN5555</t>
  </si>
  <si>
    <t>02/06/2020</t>
  </si>
  <si>
    <t>JPN3531</t>
  </si>
  <si>
    <t>VEGA8</t>
  </si>
  <si>
    <t>JPN6735</t>
  </si>
  <si>
    <t>JPN5030</t>
  </si>
  <si>
    <t>JPN6834</t>
  </si>
  <si>
    <t>JPN6871</t>
  </si>
  <si>
    <t>JPN6876</t>
  </si>
  <si>
    <t>JPN6880</t>
  </si>
  <si>
    <t>JPN6858</t>
  </si>
  <si>
    <t>RABBIT'S TAIL</t>
  </si>
  <si>
    <t>JPN5002</t>
  </si>
  <si>
    <t>JPN6266</t>
  </si>
  <si>
    <t>LEIA</t>
  </si>
  <si>
    <t>JPN6514</t>
  </si>
  <si>
    <t>CRESCENT IV</t>
  </si>
  <si>
    <t>JPN6860</t>
  </si>
  <si>
    <t>JPN6919</t>
  </si>
  <si>
    <t>LLAFRANC SH</t>
  </si>
  <si>
    <t>MELODY</t>
  </si>
  <si>
    <t>JPN6945</t>
  </si>
  <si>
    <t>JPN0725</t>
  </si>
  <si>
    <t>JPN0777</t>
  </si>
  <si>
    <t>JPN0380</t>
  </si>
  <si>
    <t>JPN0372</t>
  </si>
  <si>
    <t>JPN0238</t>
  </si>
  <si>
    <t>JPN0233</t>
  </si>
  <si>
    <t>JPN0188</t>
  </si>
  <si>
    <r>
      <t>O</t>
    </r>
    <r>
      <rPr>
        <sz val="10"/>
        <rFont val="ＭＳ Ｐゴシック"/>
        <family val="3"/>
      </rPr>
      <t>ceanid</t>
    </r>
  </si>
  <si>
    <r>
      <t>J</t>
    </r>
    <r>
      <rPr>
        <sz val="10"/>
        <rFont val="ＭＳ Ｐゴシック"/>
        <family val="3"/>
      </rPr>
      <t>29</t>
    </r>
  </si>
  <si>
    <t>10月早朝、佐久島レース</t>
  </si>
  <si>
    <r>
      <t>　S-豊橋-佐久東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豊橋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F</t>
    </r>
  </si>
  <si>
    <t>Iyasaka</t>
  </si>
  <si>
    <t>Dancing Beans 3</t>
  </si>
  <si>
    <t>5m以下</t>
  </si>
  <si>
    <t>佐久島レース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</si>
</sst>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[&lt;=999]000;[&lt;=99999]000\-00;000\-0000"/>
    <numFmt numFmtId="180" formatCode="0_);[Red]\(0\)"/>
    <numFmt numFmtId="181" formatCode="0_ ;[Red]\-0\ "/>
    <numFmt numFmtId="182" formatCode="0.00000"/>
    <numFmt numFmtId="183" formatCode="0.0_ ;[Red]\-0.0\ "/>
    <numFmt numFmtId="184" formatCode="0.0000_);[Red]\(0.0000\)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_);[Red]\(0.0\)"/>
    <numFmt numFmtId="192" formatCode="0.00_);[Red]\(0.00\)"/>
    <numFmt numFmtId="193" formatCode="0_ "/>
    <numFmt numFmtId="194" formatCode="0.000_ "/>
    <numFmt numFmtId="195" formatCode="0.000_);[Red]\(0.000\)"/>
    <numFmt numFmtId="196" formatCode="h:mm:ss;@"/>
    <numFmt numFmtId="197" formatCode="0.00_ "/>
    <numFmt numFmtId="198" formatCode="[$-409]d\-mmm;@"/>
  </numFmts>
  <fonts count="48">
    <font>
      <sz val="10"/>
      <name val="ＭＳ Ｐゴシック"/>
      <family val="3"/>
    </font>
    <font>
      <sz val="6"/>
      <name val="ＭＳ Ｐゴシック"/>
      <family val="3"/>
    </font>
    <font>
      <u val="single"/>
      <sz val="11.8"/>
      <color indexed="12"/>
      <name val="ＭＳ Ｐゴシック"/>
      <family val="3"/>
    </font>
    <font>
      <u val="single"/>
      <sz val="11.8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Times New Roman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2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4" fontId="0" fillId="0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0" fontId="0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/>
    </xf>
    <xf numFmtId="18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8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>
      <alignment horizontal="center"/>
    </xf>
    <xf numFmtId="18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91" fontId="0" fillId="0" borderId="13" xfId="0" applyNumberFormat="1" applyFont="1" applyFill="1" applyBorder="1" applyAlignment="1">
      <alignment horizontal="center"/>
    </xf>
    <xf numFmtId="180" fontId="0" fillId="0" borderId="22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196" fontId="0" fillId="0" borderId="1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184" fontId="0" fillId="0" borderId="12" xfId="0" applyNumberFormat="1" applyFont="1" applyFill="1" applyBorder="1" applyAlignment="1" applyProtection="1">
      <alignment horizontal="center"/>
      <protection locked="0"/>
    </xf>
    <xf numFmtId="184" fontId="0" fillId="0" borderId="13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191" fontId="0" fillId="35" borderId="13" xfId="0" applyNumberFormat="1" applyFont="1" applyFill="1" applyBorder="1" applyAlignment="1">
      <alignment horizontal="center"/>
    </xf>
    <xf numFmtId="0" fontId="0" fillId="35" borderId="10" xfId="0" applyFill="1" applyBorder="1" applyAlignment="1" applyProtection="1">
      <alignment horizontal="center"/>
      <protection locked="0"/>
    </xf>
    <xf numFmtId="21" fontId="0" fillId="35" borderId="10" xfId="0" applyNumberFormat="1" applyFont="1" applyFill="1" applyBorder="1" applyAlignment="1">
      <alignment horizontal="center"/>
    </xf>
    <xf numFmtId="21" fontId="0" fillId="35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91" fontId="0" fillId="35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196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center"/>
    </xf>
    <xf numFmtId="195" fontId="0" fillId="0" borderId="0" xfId="0" applyNumberFormat="1" applyFont="1" applyFill="1" applyBorder="1" applyAlignment="1" applyProtection="1">
      <alignment horizontal="center"/>
      <protection locked="0"/>
    </xf>
    <xf numFmtId="195" fontId="0" fillId="37" borderId="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195" fontId="0" fillId="35" borderId="15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left"/>
    </xf>
    <xf numFmtId="180" fontId="0" fillId="0" borderId="14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195" fontId="0" fillId="35" borderId="10" xfId="0" applyNumberFormat="1" applyFont="1" applyFill="1" applyBorder="1" applyAlignment="1">
      <alignment horizontal="center"/>
    </xf>
    <xf numFmtId="195" fontId="0" fillId="37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/>
    </xf>
    <xf numFmtId="195" fontId="0" fillId="38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64" applyFont="1" applyFill="1" applyBorder="1" applyAlignment="1">
      <alignment horizontal="left" vertical="center"/>
      <protection/>
    </xf>
    <xf numFmtId="0" fontId="0" fillId="0" borderId="10" xfId="64" applyFont="1" applyFill="1" applyBorder="1" applyAlignment="1">
      <alignment vertical="center"/>
      <protection/>
    </xf>
    <xf numFmtId="195" fontId="0" fillId="0" borderId="1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194" fontId="0" fillId="0" borderId="10" xfId="0" applyNumberFormat="1" applyBorder="1" applyAlignment="1">
      <alignment horizontal="left"/>
    </xf>
    <xf numFmtId="194" fontId="0" fillId="0" borderId="10" xfId="0" applyNumberFormat="1" applyFill="1" applyBorder="1" applyAlignment="1">
      <alignment horizontal="left"/>
    </xf>
    <xf numFmtId="195" fontId="0" fillId="34" borderId="1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194" fontId="5" fillId="37" borderId="24" xfId="0" applyNumberFormat="1" applyFont="1" applyFill="1" applyBorder="1" applyAlignment="1">
      <alignment horizontal="center"/>
    </xf>
    <xf numFmtId="195" fontId="5" fillId="37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194" fontId="5" fillId="0" borderId="24" xfId="0" applyNumberFormat="1" applyFont="1" applyFill="1" applyBorder="1" applyAlignment="1">
      <alignment horizontal="center"/>
    </xf>
    <xf numFmtId="195" fontId="5" fillId="0" borderId="24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vertical="center"/>
    </xf>
    <xf numFmtId="195" fontId="5" fillId="0" borderId="23" xfId="0" applyNumberFormat="1" applyFont="1" applyFill="1" applyBorder="1" applyAlignment="1">
      <alignment horizontal="center" vertical="center"/>
    </xf>
    <xf numFmtId="195" fontId="5" fillId="37" borderId="2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194" fontId="0" fillId="37" borderId="0" xfId="0" applyNumberFormat="1" applyFill="1" applyAlignment="1">
      <alignment horizontal="center"/>
    </xf>
    <xf numFmtId="194" fontId="0" fillId="0" borderId="0" xfId="0" applyNumberFormat="1" applyFill="1" applyAlignment="1">
      <alignment horizontal="center"/>
    </xf>
    <xf numFmtId="194" fontId="0" fillId="0" borderId="0" xfId="0" applyNumberFormat="1" applyFont="1" applyFill="1" applyBorder="1" applyAlignment="1">
      <alignment horizontal="center"/>
    </xf>
    <xf numFmtId="194" fontId="0" fillId="0" borderId="11" xfId="0" applyNumberFormat="1" applyFont="1" applyFill="1" applyBorder="1" applyAlignment="1" applyProtection="1">
      <alignment horizontal="center"/>
      <protection locked="0"/>
    </xf>
    <xf numFmtId="194" fontId="0" fillId="0" borderId="0" xfId="0" applyNumberFormat="1" applyFont="1" applyFill="1" applyBorder="1" applyAlignment="1" applyProtection="1">
      <alignment horizontal="center"/>
      <protection locked="0"/>
    </xf>
    <xf numFmtId="194" fontId="4" fillId="0" borderId="0" xfId="0" applyNumberFormat="1" applyFont="1" applyFill="1" applyBorder="1" applyAlignment="1" applyProtection="1">
      <alignment horizontal="center"/>
      <protection/>
    </xf>
    <xf numFmtId="194" fontId="0" fillId="0" borderId="10" xfId="0" applyNumberFormat="1" applyFont="1" applyFill="1" applyBorder="1" applyAlignment="1">
      <alignment horizontal="center"/>
    </xf>
    <xf numFmtId="194" fontId="0" fillId="34" borderId="10" xfId="0" applyNumberFormat="1" applyFont="1" applyFill="1" applyBorder="1" applyAlignment="1">
      <alignment horizontal="center"/>
    </xf>
    <xf numFmtId="194" fontId="5" fillId="0" borderId="23" xfId="0" applyNumberFormat="1" applyFont="1" applyFill="1" applyBorder="1" applyAlignment="1">
      <alignment/>
    </xf>
    <xf numFmtId="194" fontId="0" fillId="0" borderId="23" xfId="0" applyNumberFormat="1" applyFont="1" applyFill="1" applyBorder="1" applyAlignment="1">
      <alignment horizontal="center"/>
    </xf>
    <xf numFmtId="194" fontId="5" fillId="34" borderId="0" xfId="0" applyNumberFormat="1" applyFont="1" applyFill="1" applyBorder="1" applyAlignment="1">
      <alignment/>
    </xf>
    <xf numFmtId="194" fontId="5" fillId="34" borderId="24" xfId="0" applyNumberFormat="1" applyFont="1" applyFill="1" applyBorder="1" applyAlignment="1">
      <alignment/>
    </xf>
    <xf numFmtId="194" fontId="5" fillId="37" borderId="0" xfId="65" applyNumberFormat="1" applyFill="1">
      <alignment vertical="center"/>
      <protection/>
    </xf>
    <xf numFmtId="194" fontId="0" fillId="37" borderId="0" xfId="0" applyNumberFormat="1" applyFont="1" applyFill="1" applyBorder="1" applyAlignment="1">
      <alignment horizontal="center"/>
    </xf>
    <xf numFmtId="194" fontId="0" fillId="37" borderId="10" xfId="0" applyNumberFormat="1" applyFont="1" applyFill="1" applyBorder="1" applyAlignment="1">
      <alignment horizontal="center"/>
    </xf>
    <xf numFmtId="194" fontId="5" fillId="37" borderId="0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left"/>
      <protection locked="0"/>
    </xf>
    <xf numFmtId="195" fontId="5" fillId="0" borderId="24" xfId="0" applyNumberFormat="1" applyFont="1" applyFill="1" applyBorder="1" applyAlignment="1">
      <alignment/>
    </xf>
    <xf numFmtId="195" fontId="5" fillId="0" borderId="0" xfId="65" applyNumberFormat="1" applyFill="1">
      <alignment vertical="center"/>
      <protection/>
    </xf>
    <xf numFmtId="195" fontId="0" fillId="37" borderId="0" xfId="0" applyNumberFormat="1" applyFill="1" applyAlignment="1">
      <alignment/>
    </xf>
    <xf numFmtId="195" fontId="5" fillId="0" borderId="0" xfId="0" applyNumberFormat="1" applyFont="1" applyFill="1" applyBorder="1" applyAlignment="1">
      <alignment/>
    </xf>
    <xf numFmtId="195" fontId="0" fillId="0" borderId="23" xfId="0" applyNumberFormat="1" applyFont="1" applyFill="1" applyBorder="1" applyAlignment="1">
      <alignment horizontal="center"/>
    </xf>
    <xf numFmtId="195" fontId="5" fillId="37" borderId="0" xfId="0" applyNumberFormat="1" applyFont="1" applyFill="1" applyBorder="1" applyAlignment="1">
      <alignment/>
    </xf>
    <xf numFmtId="194" fontId="0" fillId="0" borderId="0" xfId="0" applyNumberFormat="1" applyFont="1" applyBorder="1" applyAlignment="1">
      <alignment/>
    </xf>
    <xf numFmtId="191" fontId="0" fillId="35" borderId="0" xfId="0" applyNumberFormat="1" applyFont="1" applyFill="1" applyBorder="1" applyAlignment="1">
      <alignment horizontal="right"/>
    </xf>
    <xf numFmtId="197" fontId="0" fillId="0" borderId="0" xfId="0" applyNumberFormat="1" applyFont="1" applyBorder="1" applyAlignment="1">
      <alignment/>
    </xf>
    <xf numFmtId="197" fontId="0" fillId="0" borderId="0" xfId="0" applyNumberFormat="1" applyFont="1" applyFill="1" applyBorder="1" applyAlignment="1">
      <alignment/>
    </xf>
    <xf numFmtId="194" fontId="0" fillId="34" borderId="0" xfId="0" applyNumberFormat="1" applyFont="1" applyFill="1" applyBorder="1" applyAlignment="1">
      <alignment/>
    </xf>
    <xf numFmtId="195" fontId="0" fillId="0" borderId="11" xfId="0" applyNumberFormat="1" applyFont="1" applyFill="1" applyBorder="1" applyAlignment="1" applyProtection="1">
      <alignment horizontal="center"/>
      <protection locked="0"/>
    </xf>
    <xf numFmtId="195" fontId="4" fillId="0" borderId="0" xfId="0" applyNumberFormat="1" applyFont="1" applyFill="1" applyBorder="1" applyAlignment="1" applyProtection="1">
      <alignment horizontal="center"/>
      <protection/>
    </xf>
    <xf numFmtId="195" fontId="0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5" fillId="0" borderId="10" xfId="65" applyFill="1" applyBorder="1">
      <alignment vertical="center"/>
      <protection/>
    </xf>
    <xf numFmtId="0" fontId="5" fillId="0" borderId="10" xfId="0" applyFont="1" applyFill="1" applyBorder="1" applyAlignment="1">
      <alignment horizontal="left"/>
    </xf>
    <xf numFmtId="0" fontId="5" fillId="0" borderId="2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95" fontId="5" fillId="0" borderId="10" xfId="65" applyNumberFormat="1" applyFill="1" applyBorder="1">
      <alignment vertical="center"/>
      <protection/>
    </xf>
    <xf numFmtId="195" fontId="0" fillId="37" borderId="10" xfId="0" applyNumberFormat="1" applyFill="1" applyBorder="1" applyAlignment="1">
      <alignment/>
    </xf>
    <xf numFmtId="195" fontId="0" fillId="0" borderId="0" xfId="0" applyNumberFormat="1" applyFont="1" applyFill="1" applyAlignment="1">
      <alignment horizontal="center"/>
    </xf>
    <xf numFmtId="195" fontId="5" fillId="0" borderId="10" xfId="0" applyNumberFormat="1" applyFont="1" applyFill="1" applyBorder="1" applyAlignment="1">
      <alignment/>
    </xf>
    <xf numFmtId="195" fontId="0" fillId="37" borderId="23" xfId="0" applyNumberFormat="1" applyFill="1" applyBorder="1" applyAlignment="1">
      <alignment/>
    </xf>
    <xf numFmtId="195" fontId="0" fillId="0" borderId="23" xfId="0" applyNumberFormat="1" applyFill="1" applyBorder="1" applyAlignment="1">
      <alignment horizontal="center"/>
    </xf>
    <xf numFmtId="195" fontId="5" fillId="0" borderId="23" xfId="0" applyNumberFormat="1" applyFont="1" applyFill="1" applyBorder="1" applyAlignment="1">
      <alignment horizontal="left"/>
    </xf>
    <xf numFmtId="195" fontId="5" fillId="0" borderId="0" xfId="0" applyNumberFormat="1" applyFont="1" applyFill="1" applyBorder="1" applyAlignment="1">
      <alignment horizontal="center" vertical="center"/>
    </xf>
    <xf numFmtId="195" fontId="0" fillId="34" borderId="23" xfId="0" applyNumberFormat="1" applyFont="1" applyFill="1" applyBorder="1" applyAlignment="1">
      <alignment horizontal="center"/>
    </xf>
    <xf numFmtId="194" fontId="5" fillId="37" borderId="10" xfId="65" applyNumberFormat="1" applyFill="1" applyBorder="1">
      <alignment vertical="center"/>
      <protection/>
    </xf>
    <xf numFmtId="194" fontId="5" fillId="34" borderId="10" xfId="0" applyNumberFormat="1" applyFont="1" applyFill="1" applyBorder="1" applyAlignment="1">
      <alignment/>
    </xf>
    <xf numFmtId="194" fontId="5" fillId="37" borderId="10" xfId="0" applyNumberFormat="1" applyFont="1" applyFill="1" applyBorder="1" applyAlignment="1">
      <alignment/>
    </xf>
    <xf numFmtId="195" fontId="0" fillId="39" borderId="23" xfId="0" applyNumberFormat="1" applyFont="1" applyFill="1" applyBorder="1" applyAlignment="1">
      <alignment horizontal="center"/>
    </xf>
    <xf numFmtId="194" fontId="5" fillId="0" borderId="10" xfId="0" applyNumberFormat="1" applyFont="1" applyFill="1" applyBorder="1" applyAlignment="1">
      <alignment/>
    </xf>
    <xf numFmtId="194" fontId="0" fillId="0" borderId="23" xfId="0" applyNumberFormat="1" applyFill="1" applyBorder="1" applyAlignment="1">
      <alignment horizontal="center"/>
    </xf>
    <xf numFmtId="194" fontId="0" fillId="0" borderId="0" xfId="0" applyNumberFormat="1" applyFont="1" applyFill="1" applyAlignment="1">
      <alignment horizontal="center"/>
    </xf>
    <xf numFmtId="194" fontId="5" fillId="37" borderId="23" xfId="0" applyNumberFormat="1" applyFont="1" applyFill="1" applyBorder="1" applyAlignment="1">
      <alignment horizontal="left"/>
    </xf>
    <xf numFmtId="194" fontId="0" fillId="37" borderId="10" xfId="0" applyNumberFormat="1" applyFill="1" applyBorder="1" applyAlignment="1">
      <alignment horizontal="center"/>
    </xf>
    <xf numFmtId="195" fontId="0" fillId="37" borderId="24" xfId="0" applyNumberFormat="1" applyFont="1" applyFill="1" applyBorder="1" applyAlignment="1">
      <alignment horizontal="center"/>
    </xf>
    <xf numFmtId="195" fontId="5" fillId="0" borderId="1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94" fontId="0" fillId="37" borderId="23" xfId="0" applyNumberFormat="1" applyFill="1" applyBorder="1" applyAlignment="1">
      <alignment horizontal="center"/>
    </xf>
    <xf numFmtId="184" fontId="0" fillId="0" borderId="23" xfId="0" applyNumberFormat="1" applyFont="1" applyFill="1" applyBorder="1" applyAlignment="1">
      <alignment horizontal="center"/>
    </xf>
    <xf numFmtId="195" fontId="5" fillId="0" borderId="10" xfId="0" applyNumberFormat="1" applyFont="1" applyFill="1" applyBorder="1" applyAlignment="1">
      <alignment horizontal="center" vertical="center"/>
    </xf>
    <xf numFmtId="195" fontId="5" fillId="37" borderId="10" xfId="0" applyNumberFormat="1" applyFont="1" applyFill="1" applyBorder="1" applyAlignment="1">
      <alignment horizontal="center"/>
    </xf>
    <xf numFmtId="195" fontId="5" fillId="37" borderId="0" xfId="0" applyNumberFormat="1" applyFont="1" applyFill="1" applyBorder="1" applyAlignment="1">
      <alignment horizontal="center" vertical="center"/>
    </xf>
    <xf numFmtId="195" fontId="0" fillId="0" borderId="24" xfId="0" applyNumberFormat="1" applyFont="1" applyFill="1" applyBorder="1" applyAlignment="1">
      <alignment horizontal="center"/>
    </xf>
    <xf numFmtId="195" fontId="5" fillId="37" borderId="10" xfId="0" applyNumberFormat="1" applyFont="1" applyFill="1" applyBorder="1" applyAlignment="1">
      <alignment horizontal="center" vertical="center"/>
    </xf>
    <xf numFmtId="195" fontId="0" fillId="38" borderId="0" xfId="0" applyNumberFormat="1" applyFont="1" applyFill="1" applyBorder="1" applyAlignment="1">
      <alignment horizontal="center"/>
    </xf>
    <xf numFmtId="195" fontId="0" fillId="0" borderId="0" xfId="0" applyNumberFormat="1" applyFill="1" applyAlignment="1">
      <alignment/>
    </xf>
    <xf numFmtId="191" fontId="0" fillId="0" borderId="0" xfId="0" applyNumberFormat="1" applyFont="1" applyFill="1" applyBorder="1" applyAlignment="1">
      <alignment horizontal="right"/>
    </xf>
    <xf numFmtId="194" fontId="0" fillId="0" borderId="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7" borderId="0" xfId="0" applyFill="1" applyAlignment="1">
      <alignment/>
    </xf>
    <xf numFmtId="190" fontId="0" fillId="0" borderId="10" xfId="0" applyNumberFormat="1" applyFont="1" applyFill="1" applyBorder="1" applyAlignment="1">
      <alignment horizontal="center" vertical="center"/>
    </xf>
    <xf numFmtId="195" fontId="0" fillId="34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95" fontId="0" fillId="0" borderId="10" xfId="0" applyNumberForma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vertical="center"/>
    </xf>
    <xf numFmtId="0" fontId="0" fillId="37" borderId="24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185" fontId="10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85" fontId="10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horizontal="right" vertical="center"/>
    </xf>
    <xf numFmtId="0" fontId="10" fillId="0" borderId="10" xfId="62" applyFont="1" applyBorder="1" applyAlignment="1">
      <alignment horizontal="right" vertical="center"/>
      <protection/>
    </xf>
    <xf numFmtId="0" fontId="10" fillId="0" borderId="10" xfId="62" applyFont="1" applyBorder="1" applyAlignment="1">
      <alignment vertical="center" shrinkToFit="1"/>
      <protection/>
    </xf>
    <xf numFmtId="0" fontId="10" fillId="0" borderId="10" xfId="63" applyFont="1" applyBorder="1" applyAlignment="1">
      <alignment horizontal="right" vertical="center"/>
      <protection/>
    </xf>
    <xf numFmtId="0" fontId="10" fillId="0" borderId="10" xfId="63" applyFont="1" applyBorder="1" applyAlignment="1">
      <alignment vertical="center" shrinkToFit="1"/>
      <protection/>
    </xf>
    <xf numFmtId="49" fontId="10" fillId="40" borderId="10" xfId="0" applyNumberFormat="1" applyFont="1" applyFill="1" applyBorder="1" applyAlignment="1">
      <alignment horizontal="right" vertical="center"/>
    </xf>
    <xf numFmtId="0" fontId="10" fillId="40" borderId="10" xfId="0" applyFont="1" applyFill="1" applyBorder="1" applyAlignment="1">
      <alignment vertical="center"/>
    </xf>
    <xf numFmtId="0" fontId="0" fillId="40" borderId="10" xfId="0" applyFont="1" applyFill="1" applyBorder="1" applyAlignment="1" applyProtection="1">
      <alignment/>
      <protection/>
    </xf>
    <xf numFmtId="0" fontId="0" fillId="40" borderId="0" xfId="0" applyFill="1" applyAlignment="1">
      <alignment/>
    </xf>
    <xf numFmtId="195" fontId="0" fillId="40" borderId="0" xfId="0" applyNumberFormat="1" applyFill="1" applyAlignment="1">
      <alignment/>
    </xf>
    <xf numFmtId="49" fontId="10" fillId="0" borderId="10" xfId="0" applyNumberFormat="1" applyFont="1" applyFill="1" applyBorder="1" applyAlignment="1">
      <alignment horizontal="right" vertical="center"/>
    </xf>
    <xf numFmtId="195" fontId="0" fillId="4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/>
    </xf>
    <xf numFmtId="195" fontId="0" fillId="40" borderId="0" xfId="0" applyNumberFormat="1" applyFont="1" applyFill="1" applyAlignment="1">
      <alignment horizontal="center"/>
    </xf>
    <xf numFmtId="195" fontId="0" fillId="41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95" fontId="0" fillId="41" borderId="10" xfId="0" applyNumberFormat="1" applyFont="1" applyFill="1" applyBorder="1" applyAlignment="1">
      <alignment horizontal="center"/>
    </xf>
    <xf numFmtId="195" fontId="0" fillId="41" borderId="23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0" fontId="10" fillId="41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41" borderId="0" xfId="0" applyFill="1" applyAlignment="1">
      <alignment vertical="center"/>
    </xf>
    <xf numFmtId="21" fontId="0" fillId="35" borderId="10" xfId="0" applyNumberFormat="1" applyFill="1" applyBorder="1" applyAlignment="1">
      <alignment horizontal="center"/>
    </xf>
    <xf numFmtId="0" fontId="0" fillId="35" borderId="11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7" xfId="0" applyFill="1" applyBorder="1" applyAlignment="1" applyProtection="1">
      <alignment horizontal="left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List 051101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1">
      <selection activeCell="C53" sqref="C53"/>
    </sheetView>
  </sheetViews>
  <sheetFormatPr defaultColWidth="9.140625" defaultRowHeight="12"/>
  <cols>
    <col min="1" max="1" width="4.28125" style="127" customWidth="1"/>
    <col min="2" max="2" width="4.7109375" style="127" customWidth="1"/>
    <col min="3" max="3" width="6.7109375" style="127" customWidth="1"/>
    <col min="4" max="5" width="5.7109375" style="127" customWidth="1"/>
    <col min="6" max="16384" width="9.140625" style="127" customWidth="1"/>
  </cols>
  <sheetData>
    <row r="2" ht="12">
      <c r="B2" s="127" t="s">
        <v>349</v>
      </c>
    </row>
    <row r="3" s="50" customFormat="1" ht="12">
      <c r="C3" s="51" t="s">
        <v>350</v>
      </c>
    </row>
    <row r="4" s="50" customFormat="1" ht="12">
      <c r="C4" s="51" t="s">
        <v>336</v>
      </c>
    </row>
    <row r="5" s="50" customFormat="1" ht="12">
      <c r="C5" s="39" t="s">
        <v>367</v>
      </c>
    </row>
    <row r="6" s="50" customFormat="1" ht="12">
      <c r="C6" s="50" t="s">
        <v>351</v>
      </c>
    </row>
    <row r="7" s="50" customFormat="1" ht="12">
      <c r="C7" s="51" t="s">
        <v>366</v>
      </c>
    </row>
    <row r="9" ht="12">
      <c r="B9" s="127" t="s">
        <v>352</v>
      </c>
    </row>
    <row r="10" spans="3:4" ht="12">
      <c r="C10" s="129"/>
      <c r="D10" s="51" t="s">
        <v>337</v>
      </c>
    </row>
    <row r="11" spans="3:4" ht="12">
      <c r="C11" s="104" t="s">
        <v>366</v>
      </c>
      <c r="D11" s="106"/>
    </row>
    <row r="12" spans="3:8" ht="12">
      <c r="C12" s="6"/>
      <c r="D12" s="104" t="s">
        <v>343</v>
      </c>
      <c r="E12" s="128"/>
      <c r="F12" s="128"/>
      <c r="G12" s="128"/>
      <c r="H12" s="128"/>
    </row>
    <row r="13" spans="3:8" ht="12">
      <c r="C13" s="6"/>
      <c r="D13" s="104" t="s">
        <v>344</v>
      </c>
      <c r="E13" s="128"/>
      <c r="F13" s="128"/>
      <c r="G13" s="128"/>
      <c r="H13" s="128"/>
    </row>
    <row r="14" spans="3:4" ht="12">
      <c r="C14" s="5"/>
      <c r="D14" s="123" t="s">
        <v>353</v>
      </c>
    </row>
    <row r="15" spans="3:4" ht="12">
      <c r="C15" s="105" t="s">
        <v>345</v>
      </c>
      <c r="D15" s="106"/>
    </row>
    <row r="16" spans="3:4" ht="12">
      <c r="C16" s="123" t="s">
        <v>354</v>
      </c>
      <c r="D16" s="64"/>
    </row>
    <row r="17" spans="3:4" ht="12">
      <c r="C17" s="105" t="s">
        <v>346</v>
      </c>
      <c r="D17" s="64"/>
    </row>
    <row r="18" spans="3:4" ht="12">
      <c r="C18" s="148" t="s">
        <v>355</v>
      </c>
      <c r="D18" s="149"/>
    </row>
    <row r="19" spans="3:4" s="50" customFormat="1" ht="12">
      <c r="C19" s="51"/>
      <c r="D19" s="13"/>
    </row>
    <row r="20" ht="12">
      <c r="B20" s="127" t="s">
        <v>356</v>
      </c>
    </row>
    <row r="21" spans="3:4" ht="12">
      <c r="C21" s="104" t="s">
        <v>348</v>
      </c>
      <c r="D21" s="39"/>
    </row>
    <row r="22" spans="3:4" ht="12">
      <c r="C22" s="132"/>
      <c r="D22" s="51" t="s">
        <v>337</v>
      </c>
    </row>
    <row r="23" spans="3:4" ht="12">
      <c r="C23" s="104" t="s">
        <v>357</v>
      </c>
      <c r="D23" s="51"/>
    </row>
    <row r="24" spans="3:4" ht="12">
      <c r="C24" s="104" t="s">
        <v>366</v>
      </c>
      <c r="D24" s="106"/>
    </row>
    <row r="25" spans="3:4" ht="12">
      <c r="C25" s="6"/>
      <c r="D25" s="104" t="s">
        <v>343</v>
      </c>
    </row>
    <row r="26" spans="3:4" ht="12">
      <c r="C26" s="105" t="s">
        <v>345</v>
      </c>
      <c r="D26" s="106"/>
    </row>
    <row r="27" spans="3:4" ht="12">
      <c r="C27" s="123" t="s">
        <v>354</v>
      </c>
      <c r="D27" s="64"/>
    </row>
    <row r="28" spans="3:4" ht="12">
      <c r="C28" s="105" t="s">
        <v>346</v>
      </c>
      <c r="D28" s="64"/>
    </row>
    <row r="31" ht="12">
      <c r="B31" s="127" t="s">
        <v>339</v>
      </c>
    </row>
    <row r="32" ht="12">
      <c r="C32" s="127" t="s">
        <v>340</v>
      </c>
    </row>
    <row r="33" ht="12">
      <c r="C33" s="50" t="s">
        <v>187</v>
      </c>
    </row>
    <row r="34" ht="12">
      <c r="C34" s="50"/>
    </row>
    <row r="36" ht="12">
      <c r="B36" s="127" t="s">
        <v>188</v>
      </c>
    </row>
    <row r="37" ht="12">
      <c r="C37" s="50" t="s">
        <v>341</v>
      </c>
    </row>
    <row r="38" ht="12">
      <c r="C38" s="50" t="s">
        <v>189</v>
      </c>
    </row>
    <row r="39" ht="12">
      <c r="C39" s="50" t="s">
        <v>193</v>
      </c>
    </row>
    <row r="40" ht="12">
      <c r="C40" s="50" t="s">
        <v>190</v>
      </c>
    </row>
    <row r="41" ht="12">
      <c r="C41" s="50" t="s">
        <v>191</v>
      </c>
    </row>
    <row r="43" ht="12">
      <c r="B43" s="127" t="s">
        <v>192</v>
      </c>
    </row>
    <row r="44" ht="12">
      <c r="C44" s="127" t="s">
        <v>194</v>
      </c>
    </row>
    <row r="45" ht="12">
      <c r="D45" s="127" t="s">
        <v>358</v>
      </c>
    </row>
    <row r="46" ht="12">
      <c r="E46" s="51" t="s">
        <v>364</v>
      </c>
    </row>
    <row r="47" ht="12">
      <c r="E47" s="50" t="s">
        <v>361</v>
      </c>
    </row>
    <row r="48" ht="12">
      <c r="F48" s="39" t="s">
        <v>359</v>
      </c>
    </row>
    <row r="49" ht="12">
      <c r="F49" s="39" t="s">
        <v>360</v>
      </c>
    </row>
    <row r="50" ht="12">
      <c r="E50" s="127" t="s">
        <v>195</v>
      </c>
    </row>
    <row r="52" ht="12">
      <c r="C52" s="127" t="s">
        <v>196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7"/>
  <sheetViews>
    <sheetView zoomScalePageLayoutView="0" workbookViewId="0" topLeftCell="F1">
      <selection activeCell="G24" sqref="G24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8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2" spans="4:22" s="38" customFormat="1" ht="24" customHeight="1">
      <c r="D2" s="93" t="s">
        <v>335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"/>
      <c r="S2" s="51"/>
      <c r="U2" s="13"/>
      <c r="V2" s="13"/>
    </row>
    <row r="3" spans="2:22" s="39" customFormat="1" ht="12">
      <c r="B3" s="13"/>
      <c r="C3" s="13"/>
      <c r="D3" s="13"/>
      <c r="G3" s="13"/>
      <c r="H3" s="51"/>
      <c r="I3" s="13"/>
      <c r="J3" s="14"/>
      <c r="K3" s="13"/>
      <c r="L3" s="13"/>
      <c r="M3" s="13"/>
      <c r="N3" s="13"/>
      <c r="O3" s="13"/>
      <c r="P3" s="13"/>
      <c r="Q3" s="13"/>
      <c r="R3" s="14"/>
      <c r="S3" s="13"/>
      <c r="T3" s="13"/>
      <c r="U3" s="13"/>
      <c r="V3" s="13"/>
    </row>
    <row r="4" spans="2:22" s="39" customFormat="1" ht="12">
      <c r="B4" s="145"/>
      <c r="C4" s="41"/>
      <c r="D4" s="75"/>
      <c r="E4" s="41"/>
      <c r="F4" s="74"/>
      <c r="G4" s="42"/>
      <c r="H4" s="94"/>
      <c r="I4" s="75" t="s">
        <v>227</v>
      </c>
      <c r="J4" s="76"/>
      <c r="K4" s="77" t="str">
        <f>'第１レース'!K19</f>
        <v>10月早朝、佐久島レース</v>
      </c>
      <c r="L4" s="42"/>
      <c r="M4" s="28"/>
      <c r="N4" s="75" t="s">
        <v>227</v>
      </c>
      <c r="O4" s="40"/>
      <c r="P4" s="77" t="str">
        <f>K4</f>
        <v>10月早朝、佐久島レース</v>
      </c>
      <c r="Q4" s="75"/>
      <c r="R4" s="23"/>
      <c r="S4" s="40"/>
      <c r="T4" s="28"/>
      <c r="U4" s="13"/>
      <c r="V4" s="13"/>
    </row>
    <row r="5" spans="2:22" s="39" customFormat="1" ht="12">
      <c r="B5" s="146"/>
      <c r="D5" s="13"/>
      <c r="F5" s="78"/>
      <c r="G5" s="44"/>
      <c r="H5" s="95"/>
      <c r="I5" s="13"/>
      <c r="J5" s="79"/>
      <c r="K5" s="80">
        <f>'第１レース'!K20</f>
        <v>0</v>
      </c>
      <c r="L5" s="44"/>
      <c r="M5" s="29"/>
      <c r="N5" s="13"/>
      <c r="O5" s="43"/>
      <c r="P5" s="80" t="s">
        <v>333</v>
      </c>
      <c r="Q5" s="13"/>
      <c r="R5" s="24"/>
      <c r="S5" s="43"/>
      <c r="T5" s="29"/>
      <c r="U5" s="13"/>
      <c r="V5" s="13"/>
    </row>
    <row r="6" spans="2:22" s="39" customFormat="1" ht="12">
      <c r="B6" s="146"/>
      <c r="F6" s="78"/>
      <c r="G6" s="44"/>
      <c r="H6" s="95"/>
      <c r="I6" s="81" t="s">
        <v>228</v>
      </c>
      <c r="J6" s="82"/>
      <c r="K6" s="37" t="str">
        <f>'第１レース'!K21</f>
        <v>　S-上-下-上-F</v>
      </c>
      <c r="L6" s="83"/>
      <c r="M6" s="34"/>
      <c r="N6" s="81" t="s">
        <v>228</v>
      </c>
      <c r="O6" s="84"/>
      <c r="P6" s="37" t="s">
        <v>107</v>
      </c>
      <c r="Q6" s="81"/>
      <c r="R6" s="35"/>
      <c r="S6" s="43"/>
      <c r="T6" s="29"/>
      <c r="U6" s="13"/>
      <c r="V6" s="13"/>
    </row>
    <row r="7" spans="2:22" s="39" customFormat="1" ht="12">
      <c r="B7" s="112" t="s">
        <v>229</v>
      </c>
      <c r="C7" s="147">
        <v>1.1</v>
      </c>
      <c r="D7" s="43"/>
      <c r="G7" s="44"/>
      <c r="H7" s="95"/>
      <c r="I7" s="13" t="s">
        <v>229</v>
      </c>
      <c r="J7" s="85"/>
      <c r="K7" s="53">
        <f>'第１レース'!K22</f>
        <v>23</v>
      </c>
      <c r="L7" s="73" t="str">
        <f>'第１レース'!L22</f>
        <v>ﾏｲﾙ</v>
      </c>
      <c r="M7" s="29">
        <f>'第１レース'!M22</f>
        <v>0</v>
      </c>
      <c r="N7" s="13" t="s">
        <v>229</v>
      </c>
      <c r="O7" s="43"/>
      <c r="P7" s="53">
        <f>R7*4</f>
        <v>4.4</v>
      </c>
      <c r="Q7" s="73" t="s">
        <v>334</v>
      </c>
      <c r="R7" s="86">
        <f>C7</f>
        <v>1.1</v>
      </c>
      <c r="S7" s="43"/>
      <c r="T7" s="29"/>
      <c r="U7" s="13"/>
      <c r="V7" s="13"/>
    </row>
    <row r="8" spans="2:22" s="39" customFormat="1" ht="12">
      <c r="B8" s="112" t="s">
        <v>230</v>
      </c>
      <c r="C8" s="134" t="s">
        <v>284</v>
      </c>
      <c r="D8" s="5"/>
      <c r="G8" s="13"/>
      <c r="H8" s="96"/>
      <c r="I8" s="81" t="s">
        <v>230</v>
      </c>
      <c r="J8" s="87"/>
      <c r="K8" s="88" t="str">
        <f>'第１レース'!K23</f>
        <v>5m以下</v>
      </c>
      <c r="L8" s="37"/>
      <c r="M8" s="34"/>
      <c r="N8" s="81" t="s">
        <v>230</v>
      </c>
      <c r="O8" s="84"/>
      <c r="P8" s="88" t="str">
        <f>C8</f>
        <v>5m以下</v>
      </c>
      <c r="Q8" s="37"/>
      <c r="R8" s="35"/>
      <c r="S8" s="43"/>
      <c r="T8" s="29"/>
      <c r="U8" s="13"/>
      <c r="V8" s="13"/>
    </row>
    <row r="9" spans="2:22" s="10" customFormat="1" ht="12">
      <c r="B9" s="112" t="s">
        <v>257</v>
      </c>
      <c r="C9" s="135">
        <v>0.49652777777777773</v>
      </c>
      <c r="D9" s="45"/>
      <c r="E9" s="46"/>
      <c r="F9" s="47"/>
      <c r="G9" s="47"/>
      <c r="H9" s="97"/>
      <c r="I9" s="89" t="s">
        <v>257</v>
      </c>
      <c r="J9" s="90"/>
      <c r="K9" s="91">
        <f>'第１レース'!K24</f>
        <v>0.2916666666666667</v>
      </c>
      <c r="L9" s="55"/>
      <c r="M9" s="30"/>
      <c r="N9" s="89" t="s">
        <v>257</v>
      </c>
      <c r="O9" s="45"/>
      <c r="P9" s="92">
        <f>C9</f>
        <v>0.49652777777777773</v>
      </c>
      <c r="Q9" s="55"/>
      <c r="R9" s="26"/>
      <c r="S9" s="45"/>
      <c r="T9" s="30"/>
      <c r="U9" s="11"/>
      <c r="V9" s="11"/>
    </row>
    <row r="10" spans="2:20" ht="12">
      <c r="B10" s="1"/>
      <c r="C10" s="1"/>
      <c r="D10" s="1"/>
      <c r="E10" s="3"/>
      <c r="F10" s="16"/>
      <c r="G10" s="48"/>
      <c r="H10" s="97"/>
      <c r="I10" s="1"/>
      <c r="J10" s="18"/>
      <c r="K10" s="1" t="s">
        <v>269</v>
      </c>
      <c r="L10" s="1" t="s">
        <v>268</v>
      </c>
      <c r="M10" s="19" t="s">
        <v>260</v>
      </c>
      <c r="N10" s="1"/>
      <c r="O10" s="36"/>
      <c r="P10" s="1" t="s">
        <v>269</v>
      </c>
      <c r="Q10" s="1" t="s">
        <v>268</v>
      </c>
      <c r="R10" s="19" t="s">
        <v>260</v>
      </c>
      <c r="S10" s="19" t="s">
        <v>264</v>
      </c>
      <c r="T10" s="19" t="s">
        <v>263</v>
      </c>
    </row>
    <row r="11" spans="2:20" ht="12">
      <c r="B11" s="1" t="s">
        <v>258</v>
      </c>
      <c r="C11" s="1" t="s">
        <v>363</v>
      </c>
      <c r="D11" s="1" t="s">
        <v>258</v>
      </c>
      <c r="E11" s="62" t="s">
        <v>203</v>
      </c>
      <c r="F11" s="61" t="s">
        <v>259</v>
      </c>
      <c r="G11" s="63" t="s">
        <v>265</v>
      </c>
      <c r="H11" s="55" t="s">
        <v>200</v>
      </c>
      <c r="I11" s="1" t="s">
        <v>231</v>
      </c>
      <c r="J11" s="18" t="s">
        <v>240</v>
      </c>
      <c r="K11" s="1" t="s">
        <v>266</v>
      </c>
      <c r="L11" s="1" t="s">
        <v>267</v>
      </c>
      <c r="M11" s="19" t="s">
        <v>261</v>
      </c>
      <c r="N11" s="1" t="s">
        <v>231</v>
      </c>
      <c r="O11" s="36" t="s">
        <v>240</v>
      </c>
      <c r="P11" s="1" t="s">
        <v>266</v>
      </c>
      <c r="Q11" s="1" t="s">
        <v>267</v>
      </c>
      <c r="R11" s="19" t="s">
        <v>261</v>
      </c>
      <c r="S11" s="19" t="s">
        <v>261</v>
      </c>
      <c r="T11" s="19" t="s">
        <v>262</v>
      </c>
    </row>
    <row r="12" spans="1:20" ht="12">
      <c r="A12" s="10"/>
      <c r="B12" s="131"/>
      <c r="C12" s="131"/>
      <c r="D12" s="17"/>
      <c r="E12" s="52"/>
      <c r="F12" s="52"/>
      <c r="G12" s="101"/>
      <c r="H12" s="176"/>
      <c r="I12" s="102"/>
      <c r="J12" s="19"/>
      <c r="K12" s="102"/>
      <c r="L12" s="102"/>
      <c r="M12" s="36"/>
      <c r="N12" s="92"/>
      <c r="O12" s="19"/>
      <c r="P12" s="21"/>
      <c r="Q12" s="21"/>
      <c r="R12" s="36"/>
      <c r="S12" s="36"/>
      <c r="T12" s="19"/>
    </row>
    <row r="13" spans="1:20" ht="12">
      <c r="A13" s="10"/>
      <c r="B13" s="130">
        <v>6155</v>
      </c>
      <c r="C13" s="136">
        <v>0.5424421296296297</v>
      </c>
      <c r="D13" s="17">
        <v>6155</v>
      </c>
      <c r="E13" s="52" t="s">
        <v>242</v>
      </c>
      <c r="F13" s="52" t="s">
        <v>243</v>
      </c>
      <c r="G13" s="101" t="s">
        <v>90</v>
      </c>
      <c r="H13" s="176">
        <v>1.007</v>
      </c>
      <c r="I13" s="102">
        <v>0.4753703703703704</v>
      </c>
      <c r="J13" s="19">
        <v>1</v>
      </c>
      <c r="K13" s="102">
        <v>0.030925925925925968</v>
      </c>
      <c r="L13" s="102">
        <v>0.031142407407407445</v>
      </c>
      <c r="M13" s="36">
        <v>1</v>
      </c>
      <c r="N13" s="92">
        <v>0.5424421296296297</v>
      </c>
      <c r="O13" s="19">
        <v>1</v>
      </c>
      <c r="P13" s="21">
        <v>0.04591435185185194</v>
      </c>
      <c r="Q13" s="21">
        <v>0.0462357523148149</v>
      </c>
      <c r="R13" s="36">
        <v>2</v>
      </c>
      <c r="S13" s="36">
        <v>3</v>
      </c>
      <c r="T13" s="19">
        <v>1</v>
      </c>
    </row>
    <row r="14" spans="1:20" ht="12">
      <c r="A14" s="10"/>
      <c r="B14" s="130">
        <v>4825</v>
      </c>
      <c r="C14" s="136">
        <v>0.5457523148148148</v>
      </c>
      <c r="D14" s="17">
        <v>4825</v>
      </c>
      <c r="E14" s="52" t="s">
        <v>252</v>
      </c>
      <c r="F14" s="52" t="s">
        <v>253</v>
      </c>
      <c r="G14" s="101" t="s">
        <v>90</v>
      </c>
      <c r="H14" s="176">
        <v>0.911</v>
      </c>
      <c r="I14" s="102">
        <v>0.48181712962962964</v>
      </c>
      <c r="J14" s="19">
        <v>4</v>
      </c>
      <c r="K14" s="102">
        <v>0.03737268518518522</v>
      </c>
      <c r="L14" s="102">
        <v>0.03404651620370373</v>
      </c>
      <c r="M14" s="36">
        <v>3</v>
      </c>
      <c r="N14" s="92">
        <v>0.5457523148148148</v>
      </c>
      <c r="O14" s="19">
        <v>3</v>
      </c>
      <c r="P14" s="21">
        <v>0.04922453703703705</v>
      </c>
      <c r="Q14" s="21">
        <v>0.044843553240740755</v>
      </c>
      <c r="R14" s="36">
        <v>1</v>
      </c>
      <c r="S14" s="36">
        <v>4</v>
      </c>
      <c r="T14" s="19">
        <v>2</v>
      </c>
    </row>
    <row r="15" spans="1:20" ht="12">
      <c r="A15" s="10"/>
      <c r="B15" s="131">
        <v>4774</v>
      </c>
      <c r="C15" s="136">
        <v>0.5833333333333334</v>
      </c>
      <c r="D15" s="17">
        <v>4774</v>
      </c>
      <c r="E15" s="52" t="s">
        <v>91</v>
      </c>
      <c r="F15" s="52" t="s">
        <v>92</v>
      </c>
      <c r="G15" s="101" t="s">
        <v>90</v>
      </c>
      <c r="H15" s="176">
        <v>1.01</v>
      </c>
      <c r="I15" s="102">
        <v>0.47659722222222217</v>
      </c>
      <c r="J15" s="19">
        <v>2</v>
      </c>
      <c r="K15" s="102">
        <v>0.03215277777777775</v>
      </c>
      <c r="L15" s="102">
        <v>0.03247430555555553</v>
      </c>
      <c r="M15" s="36">
        <v>2</v>
      </c>
      <c r="N15" s="92"/>
      <c r="O15" s="19"/>
      <c r="P15" s="21"/>
      <c r="Q15" s="21" t="s">
        <v>132</v>
      </c>
      <c r="R15" s="36">
        <v>5</v>
      </c>
      <c r="S15" s="36">
        <v>7</v>
      </c>
      <c r="T15" s="19">
        <v>3</v>
      </c>
    </row>
    <row r="16" spans="1:20" ht="12">
      <c r="A16" s="10"/>
      <c r="B16" s="130">
        <v>5550</v>
      </c>
      <c r="C16" s="136">
        <v>0.5451967592592593</v>
      </c>
      <c r="D16" s="17">
        <v>5550</v>
      </c>
      <c r="E16" s="52" t="s">
        <v>246</v>
      </c>
      <c r="F16" s="52" t="s">
        <v>244</v>
      </c>
      <c r="G16" s="101" t="s">
        <v>90</v>
      </c>
      <c r="H16" s="176">
        <v>0.984</v>
      </c>
      <c r="I16" s="102">
        <v>0.4812268518518519</v>
      </c>
      <c r="J16" s="19">
        <v>3</v>
      </c>
      <c r="K16" s="102">
        <v>0.03678240740740746</v>
      </c>
      <c r="L16" s="102">
        <v>0.036193888888888935</v>
      </c>
      <c r="M16" s="36">
        <v>4</v>
      </c>
      <c r="N16" s="92">
        <v>0.5451967592592593</v>
      </c>
      <c r="O16" s="19">
        <v>2</v>
      </c>
      <c r="P16" s="21">
        <v>0.04866898148148152</v>
      </c>
      <c r="Q16" s="21">
        <v>0.047890277777777816</v>
      </c>
      <c r="R16" s="36">
        <v>3</v>
      </c>
      <c r="S16" s="36">
        <v>7</v>
      </c>
      <c r="T16" s="19">
        <v>4</v>
      </c>
    </row>
    <row r="17" spans="2:20" ht="12">
      <c r="B17" s="131"/>
      <c r="C17" s="131"/>
      <c r="D17" s="17"/>
      <c r="E17" s="52"/>
      <c r="F17" s="52"/>
      <c r="G17" s="101"/>
      <c r="H17" s="176"/>
      <c r="I17" s="102"/>
      <c r="J17" s="19"/>
      <c r="K17" s="102"/>
      <c r="L17" s="102"/>
      <c r="M17" s="36"/>
      <c r="N17" s="92"/>
      <c r="O17" s="19"/>
      <c r="P17" s="21"/>
      <c r="Q17" s="21"/>
      <c r="R17" s="36"/>
      <c r="S17" s="36"/>
      <c r="T17" s="19"/>
    </row>
    <row r="18" spans="1:20" ht="12">
      <c r="A18" s="10"/>
      <c r="B18" s="131">
        <v>4004</v>
      </c>
      <c r="C18" s="131">
        <v>0.5360648148148148</v>
      </c>
      <c r="D18" s="17">
        <v>4004</v>
      </c>
      <c r="E18" s="52" t="s">
        <v>215</v>
      </c>
      <c r="F18" s="52" t="s">
        <v>216</v>
      </c>
      <c r="G18" s="101" t="s">
        <v>365</v>
      </c>
      <c r="H18" s="176">
        <v>1.062</v>
      </c>
      <c r="I18" s="102">
        <v>0.47322916666666665</v>
      </c>
      <c r="J18" s="19">
        <v>3</v>
      </c>
      <c r="K18" s="102">
        <v>0.028784722222222225</v>
      </c>
      <c r="L18" s="102">
        <v>0.030569375000000006</v>
      </c>
      <c r="M18" s="36">
        <v>3</v>
      </c>
      <c r="N18" s="92">
        <v>0.5360648148148148</v>
      </c>
      <c r="O18" s="19">
        <v>2</v>
      </c>
      <c r="P18" s="21">
        <v>0.03953703703703709</v>
      </c>
      <c r="Q18" s="21">
        <v>0.04198833333333339</v>
      </c>
      <c r="R18" s="36">
        <v>1</v>
      </c>
      <c r="S18" s="36">
        <v>4</v>
      </c>
      <c r="T18" s="19">
        <v>1</v>
      </c>
    </row>
    <row r="19" spans="2:20" ht="12">
      <c r="B19" s="131">
        <v>6352</v>
      </c>
      <c r="C19" s="131">
        <v>0.5371759259259259</v>
      </c>
      <c r="D19" s="17">
        <v>6352</v>
      </c>
      <c r="E19" s="52" t="s">
        <v>87</v>
      </c>
      <c r="F19" s="52" t="s">
        <v>88</v>
      </c>
      <c r="G19" s="101" t="s">
        <v>365</v>
      </c>
      <c r="H19" s="176">
        <v>1.054</v>
      </c>
      <c r="I19" s="102">
        <v>0.4731828703703704</v>
      </c>
      <c r="J19" s="19">
        <v>2</v>
      </c>
      <c r="K19" s="102">
        <v>0.02873842592592596</v>
      </c>
      <c r="L19" s="102">
        <v>0.030290300925925964</v>
      </c>
      <c r="M19" s="36">
        <v>2</v>
      </c>
      <c r="N19" s="92">
        <v>0.5371759259259259</v>
      </c>
      <c r="O19" s="19">
        <v>3</v>
      </c>
      <c r="P19" s="21">
        <v>0.040648148148148155</v>
      </c>
      <c r="Q19" s="21">
        <v>0.04284314814814816</v>
      </c>
      <c r="R19" s="36">
        <v>3</v>
      </c>
      <c r="S19" s="36">
        <v>5</v>
      </c>
      <c r="T19" s="19">
        <v>2</v>
      </c>
    </row>
    <row r="20" spans="2:20" ht="12">
      <c r="B20" s="131">
        <v>6730</v>
      </c>
      <c r="C20" s="131">
        <v>0.5343634259259259</v>
      </c>
      <c r="D20" s="17">
        <v>6730</v>
      </c>
      <c r="E20" s="52" t="s">
        <v>104</v>
      </c>
      <c r="F20" s="52" t="s">
        <v>105</v>
      </c>
      <c r="G20" s="101" t="s">
        <v>365</v>
      </c>
      <c r="H20" s="176">
        <v>1.115</v>
      </c>
      <c r="I20" s="102">
        <v>0.4725462962962963</v>
      </c>
      <c r="J20" s="19">
        <v>1</v>
      </c>
      <c r="K20" s="102">
        <v>0.028101851851851878</v>
      </c>
      <c r="L20" s="102">
        <v>0.03133356481481484</v>
      </c>
      <c r="M20" s="36">
        <v>6</v>
      </c>
      <c r="N20" s="92">
        <v>0.5343634259259259</v>
      </c>
      <c r="O20" s="19">
        <v>1</v>
      </c>
      <c r="P20" s="21">
        <v>0.03783564814814816</v>
      </c>
      <c r="Q20" s="21">
        <v>0.0421867476851852</v>
      </c>
      <c r="R20" s="36">
        <v>2</v>
      </c>
      <c r="S20" s="36">
        <v>8</v>
      </c>
      <c r="T20" s="19">
        <v>3</v>
      </c>
    </row>
    <row r="21" spans="1:20" ht="12">
      <c r="A21" s="10"/>
      <c r="B21" s="131">
        <v>5834</v>
      </c>
      <c r="C21" s="131">
        <v>0.5397916666666667</v>
      </c>
      <c r="D21" s="17">
        <v>5834</v>
      </c>
      <c r="E21" s="52" t="s">
        <v>121</v>
      </c>
      <c r="F21" s="52" t="s">
        <v>122</v>
      </c>
      <c r="G21" s="101" t="s">
        <v>365</v>
      </c>
      <c r="H21" s="176">
        <v>1.025</v>
      </c>
      <c r="I21" s="102">
        <v>0.474375</v>
      </c>
      <c r="J21" s="19">
        <v>4</v>
      </c>
      <c r="K21" s="102">
        <v>0.02993055555555557</v>
      </c>
      <c r="L21" s="102">
        <v>0.030678819444444456</v>
      </c>
      <c r="M21" s="36">
        <v>4</v>
      </c>
      <c r="N21" s="92">
        <v>0.5397916666666667</v>
      </c>
      <c r="O21" s="19">
        <v>4</v>
      </c>
      <c r="P21" s="21">
        <v>0.043263888888888935</v>
      </c>
      <c r="Q21" s="21">
        <v>0.04434548611111115</v>
      </c>
      <c r="R21" s="36">
        <v>4</v>
      </c>
      <c r="S21" s="36">
        <v>8</v>
      </c>
      <c r="T21" s="19">
        <v>4</v>
      </c>
    </row>
    <row r="22" spans="1:20" ht="12">
      <c r="A22" s="10"/>
      <c r="B22" s="131">
        <v>5131</v>
      </c>
      <c r="C22" s="131">
        <v>0.5419791666666667</v>
      </c>
      <c r="D22" s="17">
        <v>5131</v>
      </c>
      <c r="E22" s="52" t="s">
        <v>291</v>
      </c>
      <c r="F22" s="52" t="s">
        <v>89</v>
      </c>
      <c r="G22" s="101" t="s">
        <v>365</v>
      </c>
      <c r="H22" s="176">
        <v>0.984</v>
      </c>
      <c r="I22" s="102">
        <v>0.4766550925925926</v>
      </c>
      <c r="J22" s="19">
        <v>9</v>
      </c>
      <c r="K22" s="102">
        <v>0.03221064814814817</v>
      </c>
      <c r="L22" s="102">
        <v>0.031695277777777794</v>
      </c>
      <c r="M22" s="36">
        <v>7</v>
      </c>
      <c r="N22" s="92">
        <v>0.5419791666666667</v>
      </c>
      <c r="O22" s="19">
        <v>5</v>
      </c>
      <c r="P22" s="21">
        <v>0.045451388888888944</v>
      </c>
      <c r="Q22" s="21">
        <v>0.04472416666666672</v>
      </c>
      <c r="R22" s="36">
        <v>5</v>
      </c>
      <c r="S22" s="36">
        <v>12</v>
      </c>
      <c r="T22" s="19">
        <v>6</v>
      </c>
    </row>
    <row r="23" spans="2:20" ht="12">
      <c r="B23" s="131">
        <v>2500</v>
      </c>
      <c r="C23" s="131">
        <v>0.5424189814814815</v>
      </c>
      <c r="D23" s="17">
        <v>2500</v>
      </c>
      <c r="E23" s="52" t="s">
        <v>226</v>
      </c>
      <c r="F23" s="52" t="s">
        <v>303</v>
      </c>
      <c r="G23" s="101" t="s">
        <v>365</v>
      </c>
      <c r="H23" s="176">
        <v>0.986</v>
      </c>
      <c r="I23" s="102">
        <v>0.4750347222222222</v>
      </c>
      <c r="J23" s="19">
        <v>5</v>
      </c>
      <c r="K23" s="102">
        <v>0.030590277777777786</v>
      </c>
      <c r="L23" s="102">
        <v>0.030162013888888898</v>
      </c>
      <c r="M23" s="36">
        <v>1</v>
      </c>
      <c r="N23" s="92">
        <v>0.5424189814814815</v>
      </c>
      <c r="O23" s="19">
        <v>6</v>
      </c>
      <c r="P23" s="21">
        <v>0.04589120370370375</v>
      </c>
      <c r="Q23" s="21">
        <v>0.0452487268518519</v>
      </c>
      <c r="R23" s="36">
        <v>8</v>
      </c>
      <c r="S23" s="36">
        <v>9</v>
      </c>
      <c r="T23" s="19">
        <v>5</v>
      </c>
    </row>
    <row r="24" spans="1:20" ht="12">
      <c r="A24" s="10"/>
      <c r="B24" s="131">
        <v>6155</v>
      </c>
      <c r="C24" s="131">
        <v>0.5424421296296297</v>
      </c>
      <c r="D24" s="17">
        <v>6155</v>
      </c>
      <c r="E24" s="52" t="s">
        <v>242</v>
      </c>
      <c r="F24" s="52" t="s">
        <v>243</v>
      </c>
      <c r="G24" s="101" t="s">
        <v>90</v>
      </c>
      <c r="H24" s="176">
        <v>1.007</v>
      </c>
      <c r="I24" s="102">
        <v>0.4753703703703704</v>
      </c>
      <c r="J24" s="19">
        <v>6</v>
      </c>
      <c r="K24" s="102">
        <v>0.030925925925925968</v>
      </c>
      <c r="L24" s="102">
        <v>0.031142407407407445</v>
      </c>
      <c r="M24" s="36">
        <v>5</v>
      </c>
      <c r="N24" s="92">
        <v>0.5424421296296297</v>
      </c>
      <c r="O24" s="19">
        <v>8</v>
      </c>
      <c r="P24" s="21">
        <v>0.04591435185185194</v>
      </c>
      <c r="Q24" s="21">
        <v>0.0462357523148149</v>
      </c>
      <c r="R24" s="36">
        <v>9</v>
      </c>
      <c r="S24" s="36">
        <v>14</v>
      </c>
      <c r="T24" s="19">
        <v>7</v>
      </c>
    </row>
    <row r="25" spans="1:20" ht="12">
      <c r="A25" s="10"/>
      <c r="B25" s="131">
        <v>4825</v>
      </c>
      <c r="C25" s="131">
        <v>0.5457523148148148</v>
      </c>
      <c r="D25" s="17">
        <v>4825</v>
      </c>
      <c r="E25" s="52" t="s">
        <v>252</v>
      </c>
      <c r="F25" s="52" t="s">
        <v>253</v>
      </c>
      <c r="G25" s="101" t="s">
        <v>90</v>
      </c>
      <c r="H25" s="176">
        <v>0.911</v>
      </c>
      <c r="I25" s="102">
        <v>0.48181712962962964</v>
      </c>
      <c r="J25" s="19">
        <v>18</v>
      </c>
      <c r="K25" s="102">
        <v>0.03737268518518522</v>
      </c>
      <c r="L25" s="102">
        <v>0.03404651620370373</v>
      </c>
      <c r="M25" s="36">
        <v>12</v>
      </c>
      <c r="N25" s="92">
        <v>0.5457523148148148</v>
      </c>
      <c r="O25" s="19">
        <v>15</v>
      </c>
      <c r="P25" s="21">
        <v>0.04922453703703705</v>
      </c>
      <c r="Q25" s="21">
        <v>0.044843553240740755</v>
      </c>
      <c r="R25" s="36">
        <v>6</v>
      </c>
      <c r="S25" s="36">
        <v>18</v>
      </c>
      <c r="T25" s="19">
        <v>8</v>
      </c>
    </row>
    <row r="26" spans="1:20" ht="12">
      <c r="A26" s="10"/>
      <c r="B26" s="131">
        <v>6764</v>
      </c>
      <c r="C26" s="131">
        <v>0.5484143518518518</v>
      </c>
      <c r="D26" s="17">
        <v>6764</v>
      </c>
      <c r="E26" s="52" t="s">
        <v>128</v>
      </c>
      <c r="F26" s="52" t="s">
        <v>129</v>
      </c>
      <c r="G26" s="101" t="s">
        <v>106</v>
      </c>
      <c r="H26" s="176">
        <v>0.904</v>
      </c>
      <c r="I26" s="102">
        <v>0.4803587962962963</v>
      </c>
      <c r="J26" s="19">
        <v>14</v>
      </c>
      <c r="K26" s="102">
        <v>0.03591435185185188</v>
      </c>
      <c r="L26" s="102">
        <v>0.0324665740740741</v>
      </c>
      <c r="M26" s="36">
        <v>8</v>
      </c>
      <c r="N26" s="92">
        <v>0.5484143518518518</v>
      </c>
      <c r="O26" s="19">
        <v>19</v>
      </c>
      <c r="P26" s="21">
        <v>0.0518865740740741</v>
      </c>
      <c r="Q26" s="21">
        <v>0.04690546296296299</v>
      </c>
      <c r="R26" s="36">
        <v>11</v>
      </c>
      <c r="S26" s="36">
        <v>19</v>
      </c>
      <c r="T26" s="19">
        <v>9</v>
      </c>
    </row>
    <row r="27" spans="2:20" ht="12">
      <c r="B27" s="131">
        <v>5016</v>
      </c>
      <c r="C27" s="131">
        <v>0.5468518518518518</v>
      </c>
      <c r="D27" s="17">
        <v>5016</v>
      </c>
      <c r="E27" s="52" t="s">
        <v>207</v>
      </c>
      <c r="F27" s="52" t="s">
        <v>208</v>
      </c>
      <c r="G27" s="101" t="s">
        <v>365</v>
      </c>
      <c r="H27" s="176">
        <v>0.895</v>
      </c>
      <c r="I27" s="102">
        <v>0.48439814814814813</v>
      </c>
      <c r="J27" s="19">
        <v>20</v>
      </c>
      <c r="K27" s="102">
        <v>0.039953703703703713</v>
      </c>
      <c r="L27" s="102">
        <v>0.035758564814814826</v>
      </c>
      <c r="M27" s="36">
        <v>15</v>
      </c>
      <c r="N27" s="92">
        <v>0.5468518518518518</v>
      </c>
      <c r="O27" s="19">
        <v>16</v>
      </c>
      <c r="P27" s="21">
        <v>0.05032407407407408</v>
      </c>
      <c r="Q27" s="21">
        <v>0.0450400462962963</v>
      </c>
      <c r="R27" s="36">
        <v>7</v>
      </c>
      <c r="S27" s="36">
        <v>22</v>
      </c>
      <c r="T27" s="19">
        <v>10</v>
      </c>
    </row>
    <row r="28" spans="1:20" ht="12">
      <c r="A28" s="10"/>
      <c r="B28" s="131">
        <v>5841</v>
      </c>
      <c r="C28" s="131">
        <v>0.5428240740740741</v>
      </c>
      <c r="D28" s="17">
        <v>5841</v>
      </c>
      <c r="E28" s="52" t="s">
        <v>317</v>
      </c>
      <c r="F28" s="52" t="s">
        <v>243</v>
      </c>
      <c r="G28" s="101" t="s">
        <v>365</v>
      </c>
      <c r="H28" s="176">
        <v>1.008</v>
      </c>
      <c r="I28" s="102">
        <v>0.47834490740740737</v>
      </c>
      <c r="J28" s="19">
        <v>11</v>
      </c>
      <c r="K28" s="102">
        <v>0.03390046296296295</v>
      </c>
      <c r="L28" s="102">
        <v>0.034171666666666656</v>
      </c>
      <c r="M28" s="36">
        <v>13</v>
      </c>
      <c r="N28" s="92">
        <v>0.5428240740740741</v>
      </c>
      <c r="O28" s="19">
        <v>9</v>
      </c>
      <c r="P28" s="21">
        <v>0.046296296296296335</v>
      </c>
      <c r="Q28" s="21">
        <v>0.046666666666666703</v>
      </c>
      <c r="R28" s="36">
        <v>10</v>
      </c>
      <c r="S28" s="36">
        <v>23</v>
      </c>
      <c r="T28" s="19">
        <v>11</v>
      </c>
    </row>
    <row r="29" spans="1:20" ht="12">
      <c r="A29" s="10"/>
      <c r="B29" s="131">
        <v>5055</v>
      </c>
      <c r="C29" s="131">
        <v>0.5424305555555555</v>
      </c>
      <c r="D29" s="17">
        <v>5055</v>
      </c>
      <c r="E29" s="52" t="s">
        <v>445</v>
      </c>
      <c r="F29" s="52" t="s">
        <v>213</v>
      </c>
      <c r="G29" s="101" t="s">
        <v>365</v>
      </c>
      <c r="H29" s="176">
        <v>1.032</v>
      </c>
      <c r="I29" s="102">
        <v>0.4759259259259259</v>
      </c>
      <c r="J29" s="19">
        <v>7</v>
      </c>
      <c r="K29" s="102">
        <v>0.0314814814814815</v>
      </c>
      <c r="L29" s="102">
        <v>0.03248888888888891</v>
      </c>
      <c r="M29" s="36">
        <v>10</v>
      </c>
      <c r="N29" s="92">
        <v>0.5424305555555555</v>
      </c>
      <c r="O29" s="19">
        <v>7</v>
      </c>
      <c r="P29" s="21">
        <v>0.04590277777777779</v>
      </c>
      <c r="Q29" s="21">
        <v>0.04737166666666668</v>
      </c>
      <c r="R29" s="36">
        <v>14</v>
      </c>
      <c r="S29" s="36">
        <v>24</v>
      </c>
      <c r="T29" s="19">
        <v>12</v>
      </c>
    </row>
    <row r="30" spans="1:20" ht="12">
      <c r="A30" s="10"/>
      <c r="B30" s="131">
        <v>5833</v>
      </c>
      <c r="C30" s="131">
        <v>0.5436226851851852</v>
      </c>
      <c r="D30" s="17">
        <v>5833</v>
      </c>
      <c r="E30" s="52" t="s">
        <v>209</v>
      </c>
      <c r="F30" s="52" t="s">
        <v>294</v>
      </c>
      <c r="G30" s="101" t="s">
        <v>365</v>
      </c>
      <c r="H30" s="176">
        <v>1.003</v>
      </c>
      <c r="I30" s="102">
        <v>0.47740740740740745</v>
      </c>
      <c r="J30" s="19">
        <v>10</v>
      </c>
      <c r="K30" s="102">
        <v>0.03296296296296303</v>
      </c>
      <c r="L30" s="102">
        <v>0.03306185185185191</v>
      </c>
      <c r="M30" s="36">
        <v>11</v>
      </c>
      <c r="N30" s="92">
        <v>0.5436226851851852</v>
      </c>
      <c r="O30" s="19">
        <v>10</v>
      </c>
      <c r="P30" s="21">
        <v>0.04709490740740746</v>
      </c>
      <c r="Q30" s="21">
        <v>0.04723619212962968</v>
      </c>
      <c r="R30" s="36">
        <v>13</v>
      </c>
      <c r="S30" s="36">
        <v>24</v>
      </c>
      <c r="T30" s="19">
        <v>13</v>
      </c>
    </row>
    <row r="31" spans="1:20" ht="12">
      <c r="A31" s="10"/>
      <c r="B31" s="131">
        <v>6670</v>
      </c>
      <c r="C31" s="131">
        <v>0.5447337962962963</v>
      </c>
      <c r="D31" s="17">
        <v>6670</v>
      </c>
      <c r="E31" s="52" t="s">
        <v>130</v>
      </c>
      <c r="F31" s="52" t="s">
        <v>131</v>
      </c>
      <c r="G31" s="101" t="s">
        <v>106</v>
      </c>
      <c r="H31" s="176">
        <v>0.975</v>
      </c>
      <c r="I31" s="102">
        <v>0.47962962962962963</v>
      </c>
      <c r="J31" s="19">
        <v>12</v>
      </c>
      <c r="K31" s="102">
        <v>0.03518518518518521</v>
      </c>
      <c r="L31" s="102">
        <v>0.034305555555555575</v>
      </c>
      <c r="M31" s="36">
        <v>14</v>
      </c>
      <c r="N31" s="92">
        <v>0.5447337962962963</v>
      </c>
      <c r="O31" s="19">
        <v>12</v>
      </c>
      <c r="P31" s="21">
        <v>0.04820601851851852</v>
      </c>
      <c r="Q31" s="21">
        <v>0.04700086805555556</v>
      </c>
      <c r="R31" s="36">
        <v>12</v>
      </c>
      <c r="S31" s="36">
        <v>26</v>
      </c>
      <c r="T31" s="19">
        <v>14</v>
      </c>
    </row>
    <row r="32" spans="1:20" ht="12">
      <c r="A32" s="10"/>
      <c r="B32" s="131">
        <v>4774</v>
      </c>
      <c r="C32" s="131">
        <v>0.5833333333333334</v>
      </c>
      <c r="D32" s="17">
        <v>4774</v>
      </c>
      <c r="E32" s="52" t="s">
        <v>91</v>
      </c>
      <c r="F32" s="52" t="s">
        <v>92</v>
      </c>
      <c r="G32" s="101" t="s">
        <v>90</v>
      </c>
      <c r="H32" s="176">
        <v>1.01</v>
      </c>
      <c r="I32" s="102">
        <v>0.47659722222222217</v>
      </c>
      <c r="J32" s="19">
        <v>8</v>
      </c>
      <c r="K32" s="102">
        <v>0.03215277777777775</v>
      </c>
      <c r="L32" s="102">
        <v>0.03247430555555553</v>
      </c>
      <c r="M32" s="36">
        <v>9</v>
      </c>
      <c r="N32" s="92"/>
      <c r="O32" s="19"/>
      <c r="P32" s="21"/>
      <c r="Q32" s="21" t="s">
        <v>132</v>
      </c>
      <c r="R32" s="36">
        <v>21</v>
      </c>
      <c r="S32" s="36">
        <v>30</v>
      </c>
      <c r="T32" s="19">
        <v>15</v>
      </c>
    </row>
    <row r="33" spans="1:20" ht="12">
      <c r="A33" s="10"/>
      <c r="B33" s="131">
        <v>5550</v>
      </c>
      <c r="C33" s="131">
        <v>0.5451967592592593</v>
      </c>
      <c r="D33" s="17">
        <v>5550</v>
      </c>
      <c r="E33" s="52" t="s">
        <v>246</v>
      </c>
      <c r="F33" s="52" t="s">
        <v>244</v>
      </c>
      <c r="G33" s="101" t="s">
        <v>90</v>
      </c>
      <c r="H33" s="176">
        <v>0.984</v>
      </c>
      <c r="I33" s="102">
        <v>0.4812268518518519</v>
      </c>
      <c r="J33" s="19">
        <v>16</v>
      </c>
      <c r="K33" s="102">
        <v>0.03678240740740746</v>
      </c>
      <c r="L33" s="102">
        <v>0.036193888888888935</v>
      </c>
      <c r="M33" s="36">
        <v>16</v>
      </c>
      <c r="N33" s="92">
        <v>0.5451967592592593</v>
      </c>
      <c r="O33" s="19">
        <v>13</v>
      </c>
      <c r="P33" s="21">
        <v>0.04866898148148152</v>
      </c>
      <c r="Q33" s="21">
        <v>0.047890277777777816</v>
      </c>
      <c r="R33" s="36">
        <v>16</v>
      </c>
      <c r="S33" s="36">
        <v>32</v>
      </c>
      <c r="T33" s="19">
        <v>16</v>
      </c>
    </row>
    <row r="34" spans="2:20" ht="12">
      <c r="B34" s="131">
        <v>8</v>
      </c>
      <c r="C34" s="131">
        <v>0.5475231481481482</v>
      </c>
      <c r="D34" s="17">
        <v>8</v>
      </c>
      <c r="E34" s="52" t="s">
        <v>123</v>
      </c>
      <c r="F34" s="52" t="s">
        <v>124</v>
      </c>
      <c r="G34" s="101" t="s">
        <v>365</v>
      </c>
      <c r="H34" s="176">
        <v>0.93</v>
      </c>
      <c r="I34" s="102">
        <v>0.4842824074074074</v>
      </c>
      <c r="J34" s="19">
        <v>19</v>
      </c>
      <c r="K34" s="102">
        <v>0.03983796296296299</v>
      </c>
      <c r="L34" s="102">
        <v>0.037049305555555585</v>
      </c>
      <c r="M34" s="36">
        <v>19</v>
      </c>
      <c r="N34" s="92">
        <v>0.5475231481481482</v>
      </c>
      <c r="O34" s="19">
        <v>17</v>
      </c>
      <c r="P34" s="21">
        <v>0.05099537037037044</v>
      </c>
      <c r="Q34" s="21">
        <v>0.04742569444444451</v>
      </c>
      <c r="R34" s="36">
        <v>15</v>
      </c>
      <c r="S34" s="36">
        <v>34</v>
      </c>
      <c r="T34" s="19">
        <v>17</v>
      </c>
    </row>
    <row r="35" spans="2:20" ht="12">
      <c r="B35" s="131">
        <v>5830</v>
      </c>
      <c r="C35" s="131">
        <v>0.5437152777777777</v>
      </c>
      <c r="D35" s="17">
        <v>5830</v>
      </c>
      <c r="E35" s="52" t="s">
        <v>125</v>
      </c>
      <c r="F35" s="52" t="s">
        <v>117</v>
      </c>
      <c r="G35" s="101" t="s">
        <v>365</v>
      </c>
      <c r="H35" s="176">
        <v>1.033</v>
      </c>
      <c r="I35" s="102">
        <v>0.47976851851851854</v>
      </c>
      <c r="J35" s="19">
        <v>13</v>
      </c>
      <c r="K35" s="102">
        <v>0.03532407407407412</v>
      </c>
      <c r="L35" s="102">
        <v>0.03648976851851856</v>
      </c>
      <c r="M35" s="36">
        <v>18</v>
      </c>
      <c r="N35" s="92">
        <v>0.5437152777777777</v>
      </c>
      <c r="O35" s="19">
        <v>11</v>
      </c>
      <c r="P35" s="21">
        <v>0.0471875</v>
      </c>
      <c r="Q35" s="21">
        <v>0.04874468749999999</v>
      </c>
      <c r="R35" s="36">
        <v>17</v>
      </c>
      <c r="S35" s="36">
        <v>35</v>
      </c>
      <c r="T35" s="19">
        <v>18</v>
      </c>
    </row>
    <row r="36" spans="1:20" ht="12">
      <c r="A36" s="10"/>
      <c r="B36" s="131">
        <v>6747</v>
      </c>
      <c r="C36" s="131">
        <v>0.5475694444444444</v>
      </c>
      <c r="D36" s="17">
        <v>6747</v>
      </c>
      <c r="E36" s="52" t="s">
        <v>93</v>
      </c>
      <c r="F36" s="52" t="s">
        <v>94</v>
      </c>
      <c r="G36" s="101" t="s">
        <v>365</v>
      </c>
      <c r="H36" s="176">
        <v>1.001</v>
      </c>
      <c r="I36" s="102">
        <v>0.48064814814814816</v>
      </c>
      <c r="J36" s="19">
        <v>15</v>
      </c>
      <c r="K36" s="102">
        <v>0.03620370370370374</v>
      </c>
      <c r="L36" s="102">
        <v>0.036239907407407436</v>
      </c>
      <c r="M36" s="36">
        <v>17</v>
      </c>
      <c r="N36" s="92">
        <v>0.5475694444444444</v>
      </c>
      <c r="O36" s="19">
        <v>18</v>
      </c>
      <c r="P36" s="21">
        <v>0.05104166666666671</v>
      </c>
      <c r="Q36" s="21">
        <v>0.05109270833333337</v>
      </c>
      <c r="R36" s="36">
        <v>19</v>
      </c>
      <c r="S36" s="36">
        <v>36</v>
      </c>
      <c r="T36" s="19">
        <v>19</v>
      </c>
    </row>
    <row r="37" spans="1:20" ht="12">
      <c r="A37" s="10"/>
      <c r="B37" s="131">
        <v>6698</v>
      </c>
      <c r="C37" s="131">
        <v>0.5456597222222223</v>
      </c>
      <c r="D37" s="17">
        <v>6698</v>
      </c>
      <c r="E37" s="52" t="s">
        <v>126</v>
      </c>
      <c r="F37" s="52" t="s">
        <v>127</v>
      </c>
      <c r="G37" s="101" t="s">
        <v>365</v>
      </c>
      <c r="H37" s="176">
        <v>1.033</v>
      </c>
      <c r="I37" s="102">
        <v>0.4815509259259259</v>
      </c>
      <c r="J37" s="19">
        <v>17</v>
      </c>
      <c r="K37" s="102">
        <v>0.03710648148148149</v>
      </c>
      <c r="L37" s="102">
        <v>0.03833099537037038</v>
      </c>
      <c r="M37" s="36">
        <v>20</v>
      </c>
      <c r="N37" s="92">
        <v>0.5456597222222223</v>
      </c>
      <c r="O37" s="19">
        <v>14</v>
      </c>
      <c r="P37" s="21">
        <v>0.04913194444444452</v>
      </c>
      <c r="Q37" s="21">
        <v>0.050753298611111185</v>
      </c>
      <c r="R37" s="36">
        <v>18</v>
      </c>
      <c r="S37" s="36">
        <v>38</v>
      </c>
      <c r="T37" s="19">
        <v>20</v>
      </c>
    </row>
    <row r="38" spans="2:20" ht="12">
      <c r="B38" s="131"/>
      <c r="C38" s="131"/>
      <c r="D38" s="17"/>
      <c r="E38" s="52"/>
      <c r="F38" s="52"/>
      <c r="G38" s="101"/>
      <c r="H38" s="176"/>
      <c r="I38" s="102"/>
      <c r="J38" s="19"/>
      <c r="K38" s="102"/>
      <c r="L38" s="102"/>
      <c r="M38" s="36"/>
      <c r="N38" s="92"/>
      <c r="O38" s="19"/>
      <c r="P38" s="21"/>
      <c r="Q38" s="21"/>
      <c r="R38" s="36"/>
      <c r="S38" s="36"/>
      <c r="T38" s="19"/>
    </row>
    <row r="39" spans="1:20" ht="12">
      <c r="A39" s="10"/>
      <c r="B39" s="131"/>
      <c r="C39" s="131"/>
      <c r="D39" s="17"/>
      <c r="E39" s="52"/>
      <c r="F39" s="52"/>
      <c r="G39" s="101"/>
      <c r="H39" s="176"/>
      <c r="I39" s="102"/>
      <c r="J39" s="19"/>
      <c r="K39" s="102"/>
      <c r="L39" s="102"/>
      <c r="M39" s="36"/>
      <c r="N39" s="92"/>
      <c r="O39" s="19"/>
      <c r="P39" s="21"/>
      <c r="Q39" s="21"/>
      <c r="R39" s="36"/>
      <c r="S39" s="36"/>
      <c r="T39" s="19"/>
    </row>
    <row r="40" spans="2:20" ht="12">
      <c r="B40" s="131"/>
      <c r="C40" s="131"/>
      <c r="D40" s="17"/>
      <c r="E40" s="52"/>
      <c r="F40" s="52"/>
      <c r="G40" s="101"/>
      <c r="H40" s="176"/>
      <c r="I40" s="102"/>
      <c r="J40" s="19"/>
      <c r="K40" s="102"/>
      <c r="L40" s="102"/>
      <c r="M40" s="36"/>
      <c r="N40" s="92"/>
      <c r="O40" s="19"/>
      <c r="P40" s="21"/>
      <c r="Q40" s="21"/>
      <c r="R40" s="36"/>
      <c r="S40" s="36"/>
      <c r="T40" s="19"/>
    </row>
    <row r="41" spans="2:20" ht="12">
      <c r="B41" s="131"/>
      <c r="C41" s="131"/>
      <c r="D41" s="17"/>
      <c r="E41" s="52"/>
      <c r="F41" s="52"/>
      <c r="G41" s="101"/>
      <c r="H41" s="176"/>
      <c r="I41" s="102"/>
      <c r="J41" s="19"/>
      <c r="K41" s="102"/>
      <c r="L41" s="102"/>
      <c r="M41" s="36"/>
      <c r="N41" s="92"/>
      <c r="O41" s="19"/>
      <c r="P41" s="21"/>
      <c r="Q41" s="21"/>
      <c r="R41" s="36"/>
      <c r="S41" s="36"/>
      <c r="T41" s="19"/>
    </row>
    <row r="42" spans="1:20" ht="12">
      <c r="A42" s="10"/>
      <c r="B42" s="131"/>
      <c r="C42" s="131"/>
      <c r="D42" s="17"/>
      <c r="E42" s="52"/>
      <c r="F42" s="52"/>
      <c r="G42" s="101"/>
      <c r="H42" s="176"/>
      <c r="I42" s="102"/>
      <c r="J42" s="19"/>
      <c r="K42" s="102"/>
      <c r="L42" s="102"/>
      <c r="M42" s="36"/>
      <c r="N42" s="92"/>
      <c r="O42" s="19"/>
      <c r="P42" s="21"/>
      <c r="Q42" s="21"/>
      <c r="R42" s="36"/>
      <c r="S42" s="36"/>
      <c r="T42" s="19"/>
    </row>
    <row r="43" spans="1:20" ht="12">
      <c r="A43" s="10"/>
      <c r="B43" s="131"/>
      <c r="C43" s="131"/>
      <c r="D43" s="17"/>
      <c r="E43" s="52"/>
      <c r="F43" s="52"/>
      <c r="G43" s="101"/>
      <c r="H43" s="176"/>
      <c r="I43" s="102"/>
      <c r="J43" s="19"/>
      <c r="K43" s="102"/>
      <c r="L43" s="102"/>
      <c r="M43" s="36"/>
      <c r="N43" s="92"/>
      <c r="O43" s="19"/>
      <c r="P43" s="21"/>
      <c r="Q43" s="21"/>
      <c r="R43" s="36"/>
      <c r="S43" s="36"/>
      <c r="T43" s="19"/>
    </row>
    <row r="44" spans="2:20" ht="12">
      <c r="B44" s="131"/>
      <c r="C44" s="131"/>
      <c r="D44" s="17"/>
      <c r="E44" s="52"/>
      <c r="F44" s="52"/>
      <c r="G44" s="101"/>
      <c r="H44" s="176"/>
      <c r="I44" s="102"/>
      <c r="J44" s="19"/>
      <c r="K44" s="102"/>
      <c r="L44" s="102"/>
      <c r="M44" s="36"/>
      <c r="N44" s="92"/>
      <c r="O44" s="19"/>
      <c r="P44" s="21"/>
      <c r="Q44" s="21"/>
      <c r="R44" s="36"/>
      <c r="S44" s="36"/>
      <c r="T44" s="19"/>
    </row>
    <row r="45" spans="2:20" ht="12">
      <c r="B45" s="131"/>
      <c r="C45" s="131"/>
      <c r="D45" s="17"/>
      <c r="E45" s="52"/>
      <c r="F45" s="52"/>
      <c r="G45" s="101"/>
      <c r="H45" s="176"/>
      <c r="I45" s="102"/>
      <c r="J45" s="19"/>
      <c r="K45" s="102"/>
      <c r="L45" s="102"/>
      <c r="M45" s="36"/>
      <c r="N45" s="92"/>
      <c r="O45" s="19"/>
      <c r="P45" s="21"/>
      <c r="Q45" s="21"/>
      <c r="R45" s="36"/>
      <c r="S45" s="36"/>
      <c r="T45" s="19"/>
    </row>
    <row r="46" spans="1:20" ht="12">
      <c r="A46" s="10"/>
      <c r="B46" s="131"/>
      <c r="C46" s="131"/>
      <c r="D46" s="17"/>
      <c r="E46" s="52"/>
      <c r="F46" s="52"/>
      <c r="G46" s="101"/>
      <c r="H46" s="176"/>
      <c r="I46" s="102"/>
      <c r="J46" s="19"/>
      <c r="K46" s="102"/>
      <c r="L46" s="102"/>
      <c r="M46" s="36"/>
      <c r="N46" s="92"/>
      <c r="O46" s="19"/>
      <c r="P46" s="21"/>
      <c r="Q46" s="21"/>
      <c r="R46" s="36"/>
      <c r="S46" s="36"/>
      <c r="T46" s="19"/>
    </row>
    <row r="47" spans="4:20" ht="12">
      <c r="D47" s="17"/>
      <c r="E47" s="52"/>
      <c r="F47" s="52"/>
      <c r="G47" s="101"/>
      <c r="H47" s="176"/>
      <c r="I47" s="102"/>
      <c r="J47" s="19"/>
      <c r="K47" s="102"/>
      <c r="L47" s="102"/>
      <c r="M47" s="36"/>
      <c r="N47" s="92"/>
      <c r="O47" s="19"/>
      <c r="P47" s="21"/>
      <c r="Q47" s="21"/>
      <c r="R47" s="36"/>
      <c r="S47" s="36"/>
      <c r="T47" s="19"/>
    </row>
  </sheetData>
  <sheetProtection/>
  <dataValidations count="2">
    <dataValidation allowBlank="1" showInputMessage="1" showErrorMessage="1" imeMode="on" sqref="K4:K6 P4:P6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P8 C8 K8">
      <formula1>"5m以下,5～9m,9m以上"</formula1>
    </dataValidation>
  </dataValidations>
  <printOptions/>
  <pageMargins left="0.787" right="0.787" top="0.984" bottom="0.984" header="0.512" footer="0.512"/>
  <pageSetup fitToHeight="1" fitToWidth="1" horizontalDpi="1200" verticalDpi="12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04"/>
  <sheetViews>
    <sheetView zoomScalePageLayoutView="0" workbookViewId="0" topLeftCell="A147">
      <selection activeCell="B175" sqref="B175"/>
    </sheetView>
  </sheetViews>
  <sheetFormatPr defaultColWidth="9.140625" defaultRowHeight="12"/>
  <cols>
    <col min="1" max="16384" width="9.140625" style="317" customWidth="1"/>
  </cols>
  <sheetData>
    <row r="1" spans="1:25" ht="12">
      <c r="A1" s="317" t="s">
        <v>428</v>
      </c>
      <c r="B1" s="317" t="s">
        <v>588</v>
      </c>
      <c r="D1" s="317" t="s">
        <v>589</v>
      </c>
      <c r="E1" s="317" t="s">
        <v>590</v>
      </c>
      <c r="F1" s="317" t="s">
        <v>591</v>
      </c>
      <c r="G1" s="317" t="s">
        <v>592</v>
      </c>
      <c r="H1" s="317" t="s">
        <v>429</v>
      </c>
      <c r="I1" s="317" t="s">
        <v>593</v>
      </c>
      <c r="J1" s="317" t="s">
        <v>594</v>
      </c>
      <c r="K1" s="317" t="s">
        <v>595</v>
      </c>
      <c r="L1" s="317" t="s">
        <v>596</v>
      </c>
      <c r="M1" s="317" t="s">
        <v>597</v>
      </c>
      <c r="N1" s="317" t="s">
        <v>598</v>
      </c>
      <c r="O1" s="317" t="s">
        <v>599</v>
      </c>
      <c r="P1" s="317" t="s">
        <v>600</v>
      </c>
      <c r="Q1" s="317" t="s">
        <v>601</v>
      </c>
      <c r="R1" s="317" t="s">
        <v>602</v>
      </c>
      <c r="S1" s="317" t="s">
        <v>603</v>
      </c>
      <c r="T1" s="317" t="s">
        <v>604</v>
      </c>
      <c r="U1" s="317" t="s">
        <v>605</v>
      </c>
      <c r="V1" s="317" t="s">
        <v>606</v>
      </c>
      <c r="W1" s="317" t="s">
        <v>607</v>
      </c>
      <c r="X1" s="317" t="s">
        <v>608</v>
      </c>
      <c r="Y1" s="317" t="s">
        <v>609</v>
      </c>
    </row>
    <row r="2" spans="1:25" ht="12">
      <c r="A2" s="317" t="s">
        <v>430</v>
      </c>
      <c r="B2" s="317" t="s">
        <v>891</v>
      </c>
      <c r="D2" s="317">
        <v>36668</v>
      </c>
      <c r="E2" s="317" t="s">
        <v>633</v>
      </c>
      <c r="F2" s="317">
        <v>2020</v>
      </c>
      <c r="G2" s="317">
        <v>1.087</v>
      </c>
      <c r="H2" s="317" t="s">
        <v>610</v>
      </c>
      <c r="K2" s="317">
        <v>1.064</v>
      </c>
      <c r="L2" s="317">
        <v>10</v>
      </c>
      <c r="M2" s="317">
        <v>175</v>
      </c>
      <c r="N2" s="317">
        <v>12.24</v>
      </c>
      <c r="O2" s="317">
        <v>3.89</v>
      </c>
      <c r="P2" s="317">
        <v>2.49</v>
      </c>
      <c r="Q2" s="317" t="s">
        <v>611</v>
      </c>
      <c r="R2" s="317">
        <v>2008</v>
      </c>
      <c r="S2" s="317">
        <v>2009</v>
      </c>
      <c r="T2" s="317">
        <v>148</v>
      </c>
      <c r="U2" s="317">
        <v>33</v>
      </c>
      <c r="V2" s="317">
        <v>43</v>
      </c>
      <c r="W2" s="317">
        <v>130</v>
      </c>
      <c r="X2" s="317" t="s">
        <v>614</v>
      </c>
      <c r="Y2" s="317" t="s">
        <v>612</v>
      </c>
    </row>
    <row r="3" spans="1:25" ht="12">
      <c r="A3" s="317" t="s">
        <v>451</v>
      </c>
      <c r="B3" s="317" t="s">
        <v>890</v>
      </c>
      <c r="D3" s="317">
        <v>43564</v>
      </c>
      <c r="E3" s="317" t="s">
        <v>631</v>
      </c>
      <c r="F3" s="317">
        <v>2020</v>
      </c>
      <c r="G3" s="317">
        <v>1.144</v>
      </c>
      <c r="H3" s="317" t="s">
        <v>610</v>
      </c>
      <c r="K3" s="317">
        <v>1.095</v>
      </c>
      <c r="L3" s="317">
        <v>7</v>
      </c>
      <c r="M3" s="317">
        <v>101</v>
      </c>
      <c r="N3" s="317">
        <v>9.68</v>
      </c>
      <c r="O3" s="317">
        <v>2.99</v>
      </c>
      <c r="P3" s="317">
        <v>2.09</v>
      </c>
      <c r="Q3" s="317" t="s">
        <v>611</v>
      </c>
      <c r="R3" s="317">
        <v>2005</v>
      </c>
      <c r="S3" s="317">
        <v>2020</v>
      </c>
      <c r="T3" s="317">
        <v>148</v>
      </c>
      <c r="U3" s="317">
        <v>10</v>
      </c>
      <c r="V3" s="317">
        <v>0</v>
      </c>
      <c r="W3" s="317">
        <v>0</v>
      </c>
      <c r="X3" s="317">
        <v>0</v>
      </c>
      <c r="Y3" s="317" t="s">
        <v>612</v>
      </c>
    </row>
    <row r="4" spans="1:25" ht="12">
      <c r="A4" s="317" t="s">
        <v>101</v>
      </c>
      <c r="B4" s="317" t="s">
        <v>889</v>
      </c>
      <c r="D4" s="317">
        <v>41589</v>
      </c>
      <c r="E4" s="317" t="s">
        <v>631</v>
      </c>
      <c r="F4" s="317">
        <v>2020</v>
      </c>
      <c r="G4" s="317">
        <v>1.143</v>
      </c>
      <c r="H4" s="317" t="s">
        <v>610</v>
      </c>
      <c r="K4" s="317">
        <v>1.097</v>
      </c>
      <c r="L4" s="317">
        <v>7</v>
      </c>
      <c r="M4" s="317">
        <v>101</v>
      </c>
      <c r="N4" s="317">
        <v>9.7</v>
      </c>
      <c r="O4" s="317">
        <v>2.95</v>
      </c>
      <c r="P4" s="317">
        <v>2.13</v>
      </c>
      <c r="Q4" s="317" t="s">
        <v>611</v>
      </c>
      <c r="R4" s="317">
        <v>2005</v>
      </c>
      <c r="S4" s="317">
        <v>2013</v>
      </c>
      <c r="T4" s="317">
        <v>148</v>
      </c>
      <c r="U4" s="317">
        <v>12</v>
      </c>
      <c r="V4" s="317">
        <v>0</v>
      </c>
      <c r="W4" s="317">
        <v>0</v>
      </c>
      <c r="X4" s="317">
        <v>0</v>
      </c>
      <c r="Y4" s="317" t="s">
        <v>612</v>
      </c>
    </row>
    <row r="5" spans="1:25" ht="12">
      <c r="A5" s="317" t="s">
        <v>18</v>
      </c>
      <c r="B5" s="317" t="s">
        <v>888</v>
      </c>
      <c r="D5" s="317">
        <v>42123</v>
      </c>
      <c r="E5" s="317" t="s">
        <v>634</v>
      </c>
      <c r="F5" s="317">
        <v>2020</v>
      </c>
      <c r="G5" s="317">
        <v>1.012</v>
      </c>
      <c r="H5" s="317" t="s">
        <v>610</v>
      </c>
      <c r="K5" s="317">
        <v>0.99</v>
      </c>
      <c r="L5" s="317">
        <v>5</v>
      </c>
      <c r="M5" s="317">
        <v>108</v>
      </c>
      <c r="N5" s="317">
        <v>7.56</v>
      </c>
      <c r="O5" s="317">
        <v>2.49</v>
      </c>
      <c r="P5" s="317">
        <v>1.52</v>
      </c>
      <c r="Q5" s="317" t="s">
        <v>619</v>
      </c>
      <c r="R5" s="317">
        <v>1993</v>
      </c>
      <c r="S5" s="317">
        <v>2020</v>
      </c>
      <c r="T5" s="317">
        <v>148</v>
      </c>
      <c r="U5" s="317">
        <v>7</v>
      </c>
      <c r="V5" s="317">
        <v>15</v>
      </c>
      <c r="W5" s="317">
        <v>130</v>
      </c>
      <c r="X5" s="317" t="s">
        <v>642</v>
      </c>
      <c r="Y5" s="317" t="s">
        <v>612</v>
      </c>
    </row>
    <row r="6" spans="1:25" ht="12">
      <c r="A6" s="317" t="s">
        <v>431</v>
      </c>
      <c r="B6" s="317" t="s">
        <v>887</v>
      </c>
      <c r="D6" s="317">
        <v>36919</v>
      </c>
      <c r="E6" s="317" t="s">
        <v>623</v>
      </c>
      <c r="F6" s="317">
        <v>2020</v>
      </c>
      <c r="G6" s="317">
        <v>1.038</v>
      </c>
      <c r="H6" s="317" t="s">
        <v>610</v>
      </c>
      <c r="K6" s="317">
        <v>1.026</v>
      </c>
      <c r="L6" s="317">
        <v>10</v>
      </c>
      <c r="M6" s="317">
        <v>200</v>
      </c>
      <c r="N6" s="317">
        <v>11.92</v>
      </c>
      <c r="O6" s="317">
        <v>3.75</v>
      </c>
      <c r="P6" s="317">
        <v>2.4</v>
      </c>
      <c r="Q6" s="317" t="s">
        <v>611</v>
      </c>
      <c r="R6" s="317">
        <v>1997</v>
      </c>
      <c r="S6" s="317">
        <v>2002</v>
      </c>
      <c r="T6" s="317">
        <v>148</v>
      </c>
      <c r="U6" s="317">
        <v>34</v>
      </c>
      <c r="V6" s="317">
        <v>36</v>
      </c>
      <c r="W6" s="317">
        <v>126</v>
      </c>
      <c r="X6" s="317" t="s">
        <v>614</v>
      </c>
      <c r="Y6" s="317" t="s">
        <v>612</v>
      </c>
    </row>
    <row r="7" spans="1:25" ht="12">
      <c r="A7" s="317" t="s">
        <v>482</v>
      </c>
      <c r="B7" s="317" t="s">
        <v>885</v>
      </c>
      <c r="D7" s="317">
        <v>16711</v>
      </c>
      <c r="E7" s="317" t="s">
        <v>620</v>
      </c>
      <c r="F7" s="317">
        <v>2020</v>
      </c>
      <c r="G7" s="317">
        <v>1.056</v>
      </c>
      <c r="H7" s="317" t="s">
        <v>610</v>
      </c>
      <c r="K7" s="317">
        <v>1.032</v>
      </c>
      <c r="L7" s="317">
        <v>8</v>
      </c>
      <c r="M7" s="317">
        <v>194</v>
      </c>
      <c r="N7" s="317">
        <v>10.61</v>
      </c>
      <c r="O7" s="317">
        <v>3.27</v>
      </c>
      <c r="P7" s="317">
        <v>2.18</v>
      </c>
      <c r="Q7" s="317" t="s">
        <v>611</v>
      </c>
      <c r="R7" s="317">
        <v>2005</v>
      </c>
      <c r="S7" s="317">
        <v>2007</v>
      </c>
      <c r="T7" s="317">
        <v>148</v>
      </c>
      <c r="U7" s="317">
        <v>23</v>
      </c>
      <c r="V7" s="317">
        <v>33</v>
      </c>
      <c r="W7" s="317">
        <v>123</v>
      </c>
      <c r="X7" s="317" t="s">
        <v>614</v>
      </c>
      <c r="Y7" s="317" t="s">
        <v>612</v>
      </c>
    </row>
    <row r="8" spans="1:25" ht="12">
      <c r="A8" s="317" t="s">
        <v>630</v>
      </c>
      <c r="B8" s="317" t="s">
        <v>886</v>
      </c>
      <c r="D8" s="317">
        <v>7026</v>
      </c>
      <c r="E8" s="317" t="s">
        <v>640</v>
      </c>
      <c r="F8" s="317">
        <v>2019</v>
      </c>
      <c r="G8" s="317">
        <v>0.978</v>
      </c>
      <c r="K8" s="317">
        <v>0.963</v>
      </c>
      <c r="L8" s="317">
        <v>7</v>
      </c>
      <c r="M8" s="317">
        <v>253</v>
      </c>
      <c r="N8" s="317">
        <v>10.03</v>
      </c>
      <c r="O8" s="317">
        <v>3.39</v>
      </c>
      <c r="P8" s="317">
        <v>1.89</v>
      </c>
      <c r="Q8" s="317" t="s">
        <v>611</v>
      </c>
      <c r="R8" s="317">
        <v>1985</v>
      </c>
      <c r="S8" s="317">
        <v>1986</v>
      </c>
      <c r="T8" s="317">
        <v>414</v>
      </c>
      <c r="U8" s="317">
        <v>23</v>
      </c>
      <c r="V8" s="317">
        <v>0</v>
      </c>
      <c r="W8" s="317">
        <v>0</v>
      </c>
      <c r="X8" s="317">
        <v>0</v>
      </c>
      <c r="Y8" s="317" t="s">
        <v>612</v>
      </c>
    </row>
    <row r="9" spans="1:25" ht="12">
      <c r="A9" s="317" t="s">
        <v>170</v>
      </c>
      <c r="B9" s="317" t="s">
        <v>759</v>
      </c>
      <c r="D9" s="317">
        <v>35798</v>
      </c>
      <c r="E9" s="317" t="s">
        <v>623</v>
      </c>
      <c r="F9" s="317">
        <v>2020</v>
      </c>
      <c r="G9" s="317">
        <v>0.997</v>
      </c>
      <c r="K9" s="317">
        <v>0.982</v>
      </c>
      <c r="L9" s="317">
        <v>7</v>
      </c>
      <c r="M9" s="317">
        <v>181</v>
      </c>
      <c r="N9" s="317">
        <v>9.55</v>
      </c>
      <c r="O9" s="317">
        <v>3.25</v>
      </c>
      <c r="P9" s="317">
        <v>1.9</v>
      </c>
      <c r="Q9" s="317" t="s">
        <v>611</v>
      </c>
      <c r="R9" s="317">
        <v>2009</v>
      </c>
      <c r="S9" s="317">
        <v>2009</v>
      </c>
      <c r="T9" s="317">
        <v>148</v>
      </c>
      <c r="U9" s="317">
        <v>22</v>
      </c>
      <c r="V9" s="317">
        <v>36</v>
      </c>
      <c r="W9" s="317">
        <v>139</v>
      </c>
      <c r="X9" s="317" t="s">
        <v>614</v>
      </c>
      <c r="Y9" s="317" t="s">
        <v>612</v>
      </c>
    </row>
    <row r="10" spans="1:25" ht="12">
      <c r="A10" s="317" t="s">
        <v>432</v>
      </c>
      <c r="B10" s="317" t="s">
        <v>682</v>
      </c>
      <c r="D10" s="317">
        <v>16826</v>
      </c>
      <c r="E10" s="317" t="s">
        <v>635</v>
      </c>
      <c r="F10" s="317">
        <v>2020</v>
      </c>
      <c r="G10" s="317">
        <v>1.097</v>
      </c>
      <c r="K10" s="317">
        <v>1.079</v>
      </c>
      <c r="L10" s="317">
        <v>8</v>
      </c>
      <c r="M10" s="317">
        <v>112</v>
      </c>
      <c r="N10" s="317">
        <v>10.63</v>
      </c>
      <c r="O10" s="317">
        <v>3.29</v>
      </c>
      <c r="P10" s="317">
        <v>2.31</v>
      </c>
      <c r="Q10" s="317" t="s">
        <v>611</v>
      </c>
      <c r="R10" s="317">
        <v>1997</v>
      </c>
      <c r="S10" s="317">
        <v>1998</v>
      </c>
      <c r="T10" s="317">
        <v>148</v>
      </c>
      <c r="U10" s="317">
        <v>24</v>
      </c>
      <c r="V10" s="317">
        <v>0</v>
      </c>
      <c r="W10" s="317">
        <v>0</v>
      </c>
      <c r="X10" s="317">
        <v>0</v>
      </c>
      <c r="Y10" s="317" t="s">
        <v>612</v>
      </c>
    </row>
    <row r="11" spans="1:25" ht="12">
      <c r="A11" s="317" t="s">
        <v>19</v>
      </c>
      <c r="B11" s="317" t="s">
        <v>742</v>
      </c>
      <c r="D11" s="317">
        <v>18506</v>
      </c>
      <c r="E11" s="317" t="s">
        <v>618</v>
      </c>
      <c r="F11" s="317">
        <v>2020</v>
      </c>
      <c r="G11" s="317">
        <v>1.093</v>
      </c>
      <c r="K11" s="317">
        <v>1.083</v>
      </c>
      <c r="L11" s="317">
        <v>12</v>
      </c>
      <c r="M11" s="317">
        <v>130</v>
      </c>
      <c r="N11" s="317">
        <v>13.28</v>
      </c>
      <c r="O11" s="317">
        <v>3.8</v>
      </c>
      <c r="P11" s="317">
        <v>2.34</v>
      </c>
      <c r="Q11" s="317" t="s">
        <v>619</v>
      </c>
      <c r="R11" s="317">
        <v>2002</v>
      </c>
      <c r="S11" s="317">
        <v>2002</v>
      </c>
      <c r="T11" s="317">
        <v>148</v>
      </c>
      <c r="U11" s="317">
        <v>36</v>
      </c>
      <c r="V11" s="317">
        <v>0</v>
      </c>
      <c r="W11" s="317">
        <v>0</v>
      </c>
      <c r="X11" s="317">
        <v>0</v>
      </c>
      <c r="Y11" s="317" t="s">
        <v>612</v>
      </c>
    </row>
    <row r="12" spans="1:25" ht="12">
      <c r="A12" s="317" t="s">
        <v>141</v>
      </c>
      <c r="B12" s="317" t="s">
        <v>737</v>
      </c>
      <c r="D12" s="317">
        <v>18357</v>
      </c>
      <c r="E12" s="317" t="s">
        <v>623</v>
      </c>
      <c r="F12" s="317">
        <v>2020</v>
      </c>
      <c r="G12" s="317">
        <v>0.884</v>
      </c>
      <c r="K12" s="317">
        <v>0.868</v>
      </c>
      <c r="L12" s="317">
        <v>7</v>
      </c>
      <c r="M12" s="317">
        <v>326</v>
      </c>
      <c r="N12" s="317">
        <v>10</v>
      </c>
      <c r="O12" s="317">
        <v>3</v>
      </c>
      <c r="P12" s="317">
        <v>1.6</v>
      </c>
      <c r="Q12" s="317" t="s">
        <v>611</v>
      </c>
      <c r="R12" s="317">
        <v>1970</v>
      </c>
      <c r="S12" s="317">
        <v>1972</v>
      </c>
      <c r="T12" s="317">
        <v>148</v>
      </c>
      <c r="U12" s="317">
        <v>30</v>
      </c>
      <c r="V12" s="317">
        <v>0</v>
      </c>
      <c r="W12" s="317">
        <v>0</v>
      </c>
      <c r="X12" s="317">
        <v>0</v>
      </c>
      <c r="Y12" s="317" t="s">
        <v>612</v>
      </c>
    </row>
    <row r="13" spans="1:25" ht="12">
      <c r="A13" s="317" t="s">
        <v>142</v>
      </c>
      <c r="B13" s="317" t="s">
        <v>713</v>
      </c>
      <c r="D13" s="317">
        <v>18078</v>
      </c>
      <c r="E13" s="317" t="s">
        <v>627</v>
      </c>
      <c r="F13" s="317">
        <v>2020</v>
      </c>
      <c r="G13" s="317">
        <v>1.058</v>
      </c>
      <c r="K13" s="317">
        <v>1.047</v>
      </c>
      <c r="L13" s="317">
        <v>8</v>
      </c>
      <c r="M13" s="317">
        <v>159</v>
      </c>
      <c r="N13" s="317">
        <v>10.74</v>
      </c>
      <c r="O13" s="317">
        <v>3.61</v>
      </c>
      <c r="P13" s="317">
        <v>2.23</v>
      </c>
      <c r="Q13" s="317" t="s">
        <v>611</v>
      </c>
      <c r="R13" s="317">
        <v>1998</v>
      </c>
      <c r="S13" s="317">
        <v>2004</v>
      </c>
      <c r="T13" s="317">
        <v>148</v>
      </c>
      <c r="U13" s="317">
        <v>22</v>
      </c>
      <c r="V13" s="317">
        <v>0</v>
      </c>
      <c r="W13" s="317">
        <v>0</v>
      </c>
      <c r="X13" s="317">
        <v>0</v>
      </c>
      <c r="Y13" s="317" t="s">
        <v>612</v>
      </c>
    </row>
    <row r="14" spans="1:25" ht="12">
      <c r="A14" s="317" t="s">
        <v>177</v>
      </c>
      <c r="B14" s="317" t="s">
        <v>685</v>
      </c>
      <c r="D14" s="317">
        <v>17310</v>
      </c>
      <c r="E14" s="317" t="s">
        <v>634</v>
      </c>
      <c r="F14" s="317">
        <v>2020</v>
      </c>
      <c r="G14" s="317">
        <v>1.013</v>
      </c>
      <c r="H14" s="317" t="s">
        <v>610</v>
      </c>
      <c r="K14" s="317">
        <v>0.999</v>
      </c>
      <c r="L14" s="317">
        <v>10</v>
      </c>
      <c r="M14" s="317">
        <v>273</v>
      </c>
      <c r="N14" s="317">
        <v>12.26</v>
      </c>
      <c r="O14" s="317">
        <v>3.93</v>
      </c>
      <c r="P14" s="317">
        <v>2.17</v>
      </c>
      <c r="Q14" s="317" t="s">
        <v>611</v>
      </c>
      <c r="R14" s="317">
        <v>1992</v>
      </c>
      <c r="S14" s="317">
        <v>1994</v>
      </c>
      <c r="T14" s="317">
        <v>148</v>
      </c>
      <c r="U14" s="317">
        <v>42</v>
      </c>
      <c r="V14" s="317">
        <v>36</v>
      </c>
      <c r="W14" s="317">
        <v>112</v>
      </c>
      <c r="X14" s="317" t="s">
        <v>614</v>
      </c>
      <c r="Y14" s="317" t="s">
        <v>612</v>
      </c>
    </row>
    <row r="15" spans="1:25" ht="12">
      <c r="A15" s="317" t="s">
        <v>686</v>
      </c>
      <c r="B15" s="317" t="s">
        <v>687</v>
      </c>
      <c r="D15" s="317">
        <v>17325</v>
      </c>
      <c r="E15" s="317" t="s">
        <v>635</v>
      </c>
      <c r="F15" s="317">
        <v>2020</v>
      </c>
      <c r="G15" s="317">
        <v>1.169</v>
      </c>
      <c r="H15" s="317" t="s">
        <v>610</v>
      </c>
      <c r="K15" s="317">
        <v>1.143</v>
      </c>
      <c r="L15" s="317">
        <v>11</v>
      </c>
      <c r="M15" s="317">
        <v>155</v>
      </c>
      <c r="N15" s="317">
        <v>12.98</v>
      </c>
      <c r="O15" s="317">
        <v>3.94</v>
      </c>
      <c r="P15" s="317">
        <v>2.73</v>
      </c>
      <c r="Q15" s="317" t="s">
        <v>611</v>
      </c>
      <c r="R15" s="317">
        <v>2006</v>
      </c>
      <c r="S15" s="317">
        <v>2007</v>
      </c>
      <c r="T15" s="317">
        <v>148</v>
      </c>
      <c r="U15" s="317">
        <v>31</v>
      </c>
      <c r="V15" s="317">
        <v>46</v>
      </c>
      <c r="W15" s="317">
        <v>142</v>
      </c>
      <c r="X15" s="317" t="s">
        <v>614</v>
      </c>
      <c r="Y15" s="317" t="s">
        <v>612</v>
      </c>
    </row>
    <row r="16" spans="1:25" ht="12">
      <c r="A16" s="317" t="s">
        <v>20</v>
      </c>
      <c r="B16" s="317" t="s">
        <v>818</v>
      </c>
      <c r="D16" s="317">
        <v>42327</v>
      </c>
      <c r="E16" s="317" t="s">
        <v>638</v>
      </c>
      <c r="F16" s="317">
        <v>2020</v>
      </c>
      <c r="G16" s="317">
        <v>0.983</v>
      </c>
      <c r="K16" s="317">
        <v>0.972</v>
      </c>
      <c r="L16" s="317">
        <v>8</v>
      </c>
      <c r="M16" s="317">
        <v>255</v>
      </c>
      <c r="N16" s="317">
        <v>11.1</v>
      </c>
      <c r="O16" s="317">
        <v>3.7</v>
      </c>
      <c r="P16" s="317">
        <v>2.07</v>
      </c>
      <c r="Q16" s="317" t="s">
        <v>611</v>
      </c>
      <c r="R16" s="317">
        <v>1987</v>
      </c>
      <c r="S16" s="317">
        <v>1988</v>
      </c>
      <c r="T16" s="317">
        <v>148</v>
      </c>
      <c r="U16" s="317">
        <v>36</v>
      </c>
      <c r="V16" s="317">
        <v>0</v>
      </c>
      <c r="W16" s="317">
        <v>0</v>
      </c>
      <c r="X16" s="317">
        <v>0</v>
      </c>
      <c r="Y16" s="317" t="s">
        <v>612</v>
      </c>
    </row>
    <row r="17" spans="1:25" ht="12">
      <c r="A17" s="317" t="s">
        <v>433</v>
      </c>
      <c r="B17" s="317" t="s">
        <v>795</v>
      </c>
      <c r="D17" s="317">
        <v>40364</v>
      </c>
      <c r="E17" s="317" t="s">
        <v>623</v>
      </c>
      <c r="F17" s="317">
        <v>2020</v>
      </c>
      <c r="G17" s="317">
        <v>1.036</v>
      </c>
      <c r="H17" s="317" t="s">
        <v>610</v>
      </c>
      <c r="K17" s="317">
        <v>1.025</v>
      </c>
      <c r="L17" s="317">
        <v>9</v>
      </c>
      <c r="M17" s="317">
        <v>193</v>
      </c>
      <c r="N17" s="317">
        <v>11.29</v>
      </c>
      <c r="O17" s="317">
        <v>3.6</v>
      </c>
      <c r="P17" s="317">
        <v>2.35</v>
      </c>
      <c r="Q17" s="317" t="s">
        <v>611</v>
      </c>
      <c r="R17" s="317">
        <v>2005</v>
      </c>
      <c r="S17" s="317">
        <v>2006</v>
      </c>
      <c r="T17" s="317">
        <v>148</v>
      </c>
      <c r="U17" s="317">
        <v>35</v>
      </c>
      <c r="V17" s="317">
        <v>0</v>
      </c>
      <c r="W17" s="317">
        <v>0</v>
      </c>
      <c r="X17" s="317">
        <v>0</v>
      </c>
      <c r="Y17" s="317" t="s">
        <v>612</v>
      </c>
    </row>
    <row r="18" spans="1:25" ht="12">
      <c r="A18" s="317" t="s">
        <v>434</v>
      </c>
      <c r="B18" s="317" t="s">
        <v>721</v>
      </c>
      <c r="D18" s="317">
        <v>18174</v>
      </c>
      <c r="E18" s="317" t="s">
        <v>631</v>
      </c>
      <c r="F18" s="317">
        <v>2020</v>
      </c>
      <c r="G18" s="317">
        <v>1.042</v>
      </c>
      <c r="K18" s="317">
        <v>1.03</v>
      </c>
      <c r="L18" s="317">
        <v>7</v>
      </c>
      <c r="M18" s="317">
        <v>169</v>
      </c>
      <c r="N18" s="317">
        <v>9.99</v>
      </c>
      <c r="O18" s="317">
        <v>3.31</v>
      </c>
      <c r="P18" s="317">
        <v>2.09</v>
      </c>
      <c r="Q18" s="317" t="s">
        <v>611</v>
      </c>
      <c r="R18" s="317">
        <v>2001</v>
      </c>
      <c r="S18" s="317">
        <v>2006</v>
      </c>
      <c r="T18" s="317">
        <v>148</v>
      </c>
      <c r="U18" s="317">
        <v>20</v>
      </c>
      <c r="V18" s="317">
        <v>0</v>
      </c>
      <c r="W18" s="317">
        <v>0</v>
      </c>
      <c r="X18" s="317">
        <v>0</v>
      </c>
      <c r="Y18" s="317" t="s">
        <v>612</v>
      </c>
    </row>
    <row r="19" spans="1:25" ht="12">
      <c r="A19" s="317" t="s">
        <v>369</v>
      </c>
      <c r="B19" s="317" t="s">
        <v>669</v>
      </c>
      <c r="D19" s="317">
        <v>16103</v>
      </c>
      <c r="E19" s="317" t="s">
        <v>621</v>
      </c>
      <c r="F19" s="317">
        <v>2020</v>
      </c>
      <c r="G19" s="317">
        <v>0.973</v>
      </c>
      <c r="H19" s="317" t="s">
        <v>610</v>
      </c>
      <c r="K19" s="317">
        <v>0.951</v>
      </c>
      <c r="L19" s="317">
        <v>7</v>
      </c>
      <c r="M19" s="317">
        <v>250</v>
      </c>
      <c r="N19" s="317">
        <v>9.3</v>
      </c>
      <c r="O19" s="317">
        <v>3.28</v>
      </c>
      <c r="P19" s="317">
        <v>2.01</v>
      </c>
      <c r="Q19" s="317" t="s">
        <v>611</v>
      </c>
      <c r="R19" s="317">
        <v>1988</v>
      </c>
      <c r="S19" s="317">
        <v>1991</v>
      </c>
      <c r="T19" s="317">
        <v>148</v>
      </c>
      <c r="U19" s="317">
        <v>22</v>
      </c>
      <c r="V19" s="317">
        <v>0</v>
      </c>
      <c r="W19" s="317">
        <v>0</v>
      </c>
      <c r="X19" s="317">
        <v>0</v>
      </c>
      <c r="Y19" s="317" t="s">
        <v>612</v>
      </c>
    </row>
    <row r="20" spans="1:25" ht="12">
      <c r="A20" s="317" t="s">
        <v>474</v>
      </c>
      <c r="B20" s="317" t="s">
        <v>858</v>
      </c>
      <c r="D20" s="317">
        <v>44603</v>
      </c>
      <c r="E20" s="317" t="s">
        <v>631</v>
      </c>
      <c r="F20" s="317">
        <v>2020</v>
      </c>
      <c r="G20" s="317">
        <v>0.988</v>
      </c>
      <c r="K20" s="317">
        <v>0.984</v>
      </c>
      <c r="L20" s="317">
        <v>16</v>
      </c>
      <c r="M20" s="317">
        <v>263</v>
      </c>
      <c r="N20" s="317">
        <v>16.84</v>
      </c>
      <c r="O20" s="317">
        <v>4.8</v>
      </c>
      <c r="P20" s="317">
        <v>2.28</v>
      </c>
      <c r="Q20" s="317" t="s">
        <v>615</v>
      </c>
      <c r="R20" s="317">
        <v>1986</v>
      </c>
      <c r="S20" s="317">
        <v>1996</v>
      </c>
      <c r="T20" s="317">
        <v>148</v>
      </c>
      <c r="U20" s="317">
        <v>61</v>
      </c>
      <c r="V20" s="317">
        <v>0</v>
      </c>
      <c r="W20" s="317">
        <v>0</v>
      </c>
      <c r="X20" s="317">
        <v>0</v>
      </c>
      <c r="Y20" s="317" t="s">
        <v>612</v>
      </c>
    </row>
    <row r="21" spans="1:25" ht="12">
      <c r="A21" s="317" t="s">
        <v>172</v>
      </c>
      <c r="B21" s="317" t="s">
        <v>842</v>
      </c>
      <c r="D21" s="317">
        <v>43768</v>
      </c>
      <c r="E21" s="317" t="s">
        <v>631</v>
      </c>
      <c r="F21" s="317">
        <v>2020</v>
      </c>
      <c r="G21" s="317">
        <v>0.977</v>
      </c>
      <c r="H21" s="317" t="s">
        <v>610</v>
      </c>
      <c r="K21" s="317">
        <v>0.958</v>
      </c>
      <c r="L21" s="317">
        <v>8</v>
      </c>
      <c r="M21" s="317">
        <v>260</v>
      </c>
      <c r="N21" s="317">
        <v>10.94</v>
      </c>
      <c r="O21" s="317">
        <v>3.77</v>
      </c>
      <c r="P21" s="317">
        <v>1.96</v>
      </c>
      <c r="Q21" s="317" t="s">
        <v>611</v>
      </c>
      <c r="R21" s="317">
        <v>1980</v>
      </c>
      <c r="S21" s="317">
        <v>1980</v>
      </c>
      <c r="T21" s="317">
        <v>148</v>
      </c>
      <c r="U21" s="317">
        <v>34</v>
      </c>
      <c r="V21" s="317">
        <v>0</v>
      </c>
      <c r="W21" s="317">
        <v>0</v>
      </c>
      <c r="X21" s="317">
        <v>0</v>
      </c>
      <c r="Y21" s="317" t="s">
        <v>612</v>
      </c>
    </row>
    <row r="22" spans="1:25" ht="12">
      <c r="A22" s="317" t="s">
        <v>727</v>
      </c>
      <c r="B22" s="317" t="s">
        <v>728</v>
      </c>
      <c r="D22" s="317">
        <v>18233</v>
      </c>
      <c r="E22" s="317" t="s">
        <v>623</v>
      </c>
      <c r="F22" s="317">
        <v>2020</v>
      </c>
      <c r="G22" s="317">
        <v>1.016</v>
      </c>
      <c r="H22" s="317" t="s">
        <v>610</v>
      </c>
      <c r="K22" s="317">
        <v>1.006</v>
      </c>
      <c r="L22" s="317">
        <v>7</v>
      </c>
      <c r="M22" s="317">
        <v>160</v>
      </c>
      <c r="N22" s="317">
        <v>9.56</v>
      </c>
      <c r="O22" s="317">
        <v>3.23</v>
      </c>
      <c r="P22" s="317">
        <v>1.97</v>
      </c>
      <c r="Q22" s="317" t="s">
        <v>611</v>
      </c>
      <c r="R22" s="317">
        <v>1993</v>
      </c>
      <c r="S22" s="317">
        <v>1995</v>
      </c>
      <c r="T22" s="317">
        <v>148</v>
      </c>
      <c r="U22" s="317">
        <v>17</v>
      </c>
      <c r="V22" s="317">
        <v>0</v>
      </c>
      <c r="W22" s="317">
        <v>0</v>
      </c>
      <c r="X22" s="317">
        <v>0</v>
      </c>
      <c r="Y22" s="317" t="s">
        <v>612</v>
      </c>
    </row>
    <row r="23" spans="1:25" ht="12">
      <c r="A23" s="317" t="s">
        <v>547</v>
      </c>
      <c r="B23" s="317" t="s">
        <v>793</v>
      </c>
      <c r="D23" s="317">
        <v>40279</v>
      </c>
      <c r="E23" s="317" t="s">
        <v>638</v>
      </c>
      <c r="F23" s="317">
        <v>2020</v>
      </c>
      <c r="G23" s="317">
        <v>0.989</v>
      </c>
      <c r="K23" s="317">
        <v>0.977</v>
      </c>
      <c r="L23" s="317">
        <v>8</v>
      </c>
      <c r="M23" s="317">
        <v>173</v>
      </c>
      <c r="N23" s="317">
        <v>10.21</v>
      </c>
      <c r="O23" s="317">
        <v>3.2</v>
      </c>
      <c r="P23" s="317">
        <v>1.9</v>
      </c>
      <c r="Q23" s="317" t="s">
        <v>611</v>
      </c>
      <c r="R23" s="317">
        <v>2001</v>
      </c>
      <c r="S23" s="317">
        <v>2003</v>
      </c>
      <c r="T23" s="317">
        <v>148</v>
      </c>
      <c r="U23" s="317">
        <v>27</v>
      </c>
      <c r="V23" s="317">
        <v>0</v>
      </c>
      <c r="W23" s="317">
        <v>0</v>
      </c>
      <c r="X23" s="317">
        <v>0</v>
      </c>
      <c r="Y23" s="317" t="s">
        <v>612</v>
      </c>
    </row>
    <row r="24" spans="1:25" ht="12">
      <c r="A24" s="317" t="s">
        <v>436</v>
      </c>
      <c r="B24" s="317" t="s">
        <v>749</v>
      </c>
      <c r="D24" s="317">
        <v>18623</v>
      </c>
      <c r="E24" s="317" t="s">
        <v>631</v>
      </c>
      <c r="F24" s="317">
        <v>2020</v>
      </c>
      <c r="G24" s="317">
        <v>1.091</v>
      </c>
      <c r="H24" s="317" t="s">
        <v>610</v>
      </c>
      <c r="K24" s="317">
        <v>1.071</v>
      </c>
      <c r="L24" s="317">
        <v>10</v>
      </c>
      <c r="M24" s="317">
        <v>184</v>
      </c>
      <c r="N24" s="317">
        <v>12.23</v>
      </c>
      <c r="O24" s="317">
        <v>3.89</v>
      </c>
      <c r="P24" s="317">
        <v>2.45</v>
      </c>
      <c r="Q24" s="317" t="s">
        <v>611</v>
      </c>
      <c r="R24" s="317">
        <v>2008</v>
      </c>
      <c r="S24" s="317">
        <v>2009</v>
      </c>
      <c r="T24" s="317">
        <v>148</v>
      </c>
      <c r="U24" s="317">
        <v>32</v>
      </c>
      <c r="V24" s="317">
        <v>0</v>
      </c>
      <c r="W24" s="317">
        <v>0</v>
      </c>
      <c r="X24" s="317">
        <v>0</v>
      </c>
      <c r="Y24" s="317" t="s">
        <v>612</v>
      </c>
    </row>
    <row r="25" spans="1:25" ht="12">
      <c r="A25" s="317" t="s">
        <v>437</v>
      </c>
      <c r="B25" s="317" t="s">
        <v>726</v>
      </c>
      <c r="D25" s="317">
        <v>18231</v>
      </c>
      <c r="E25" s="317" t="s">
        <v>623</v>
      </c>
      <c r="F25" s="317">
        <v>2020</v>
      </c>
      <c r="G25" s="317">
        <v>0.968</v>
      </c>
      <c r="H25" s="317" t="s">
        <v>610</v>
      </c>
      <c r="K25" s="317">
        <v>0.957</v>
      </c>
      <c r="L25" s="317">
        <v>8</v>
      </c>
      <c r="M25" s="317">
        <v>211</v>
      </c>
      <c r="N25" s="317">
        <v>10.26</v>
      </c>
      <c r="O25" s="317">
        <v>3.48</v>
      </c>
      <c r="P25" s="317">
        <v>1.95</v>
      </c>
      <c r="Q25" s="317" t="s">
        <v>611</v>
      </c>
      <c r="R25" s="317">
        <v>2002</v>
      </c>
      <c r="S25" s="317">
        <v>2006</v>
      </c>
      <c r="T25" s="317">
        <v>148</v>
      </c>
      <c r="U25" s="317">
        <v>35</v>
      </c>
      <c r="V25" s="317">
        <v>35</v>
      </c>
      <c r="W25" s="317">
        <v>122</v>
      </c>
      <c r="X25" s="317" t="s">
        <v>614</v>
      </c>
      <c r="Y25" s="317" t="s">
        <v>612</v>
      </c>
    </row>
    <row r="26" spans="1:25" ht="12">
      <c r="A26" s="317" t="s">
        <v>16</v>
      </c>
      <c r="B26" s="317" t="s">
        <v>817</v>
      </c>
      <c r="D26" s="317">
        <v>42040</v>
      </c>
      <c r="E26" s="317" t="s">
        <v>631</v>
      </c>
      <c r="F26" s="317">
        <v>2020</v>
      </c>
      <c r="G26" s="317">
        <v>1.035</v>
      </c>
      <c r="H26" s="317" t="s">
        <v>610</v>
      </c>
      <c r="K26" s="317">
        <v>1.008</v>
      </c>
      <c r="L26" s="317">
        <v>7</v>
      </c>
      <c r="M26" s="317">
        <v>124</v>
      </c>
      <c r="N26" s="317">
        <v>9.56</v>
      </c>
      <c r="O26" s="317">
        <v>2.95</v>
      </c>
      <c r="P26" s="317">
        <v>2.07</v>
      </c>
      <c r="Q26" s="317" t="s">
        <v>611</v>
      </c>
      <c r="R26" s="317">
        <v>2000</v>
      </c>
      <c r="S26" s="317">
        <v>2003</v>
      </c>
      <c r="T26" s="317">
        <v>148</v>
      </c>
      <c r="U26" s="317">
        <v>19</v>
      </c>
      <c r="V26" s="317">
        <v>0</v>
      </c>
      <c r="W26" s="317">
        <v>0</v>
      </c>
      <c r="X26" s="317">
        <v>0</v>
      </c>
      <c r="Y26" s="317" t="s">
        <v>612</v>
      </c>
    </row>
    <row r="27" spans="1:25" ht="12">
      <c r="A27" s="317" t="s">
        <v>438</v>
      </c>
      <c r="B27" s="317" t="s">
        <v>714</v>
      </c>
      <c r="D27" s="317">
        <v>18085</v>
      </c>
      <c r="E27" s="317" t="s">
        <v>635</v>
      </c>
      <c r="F27" s="317">
        <v>2020</v>
      </c>
      <c r="G27" s="317">
        <v>0.958</v>
      </c>
      <c r="K27" s="317">
        <v>0.948</v>
      </c>
      <c r="L27" s="317">
        <v>7</v>
      </c>
      <c r="M27" s="317">
        <v>251</v>
      </c>
      <c r="N27" s="317">
        <v>9.49</v>
      </c>
      <c r="O27" s="317">
        <v>3.23</v>
      </c>
      <c r="P27" s="317">
        <v>1.85</v>
      </c>
      <c r="Q27" s="317" t="s">
        <v>611</v>
      </c>
      <c r="R27" s="317">
        <v>1990</v>
      </c>
      <c r="S27" s="317">
        <v>1991</v>
      </c>
      <c r="T27" s="317">
        <v>148</v>
      </c>
      <c r="U27" s="317">
        <v>22</v>
      </c>
      <c r="V27" s="317">
        <v>0</v>
      </c>
      <c r="W27" s="317">
        <v>0</v>
      </c>
      <c r="X27" s="317">
        <v>0</v>
      </c>
      <c r="Y27" s="317" t="s">
        <v>612</v>
      </c>
    </row>
    <row r="28" spans="1:25" ht="12">
      <c r="A28" s="317" t="s">
        <v>548</v>
      </c>
      <c r="B28" s="317" t="s">
        <v>677</v>
      </c>
      <c r="D28" s="317">
        <v>16586</v>
      </c>
      <c r="E28" s="317" t="s">
        <v>620</v>
      </c>
      <c r="F28" s="317">
        <v>2020</v>
      </c>
      <c r="G28" s="317">
        <v>1.063</v>
      </c>
      <c r="H28" s="317" t="s">
        <v>610</v>
      </c>
      <c r="K28" s="317">
        <v>1.042</v>
      </c>
      <c r="L28" s="317">
        <v>8</v>
      </c>
      <c r="M28" s="317">
        <v>146</v>
      </c>
      <c r="N28" s="317">
        <v>10.45</v>
      </c>
      <c r="O28" s="317">
        <v>3.44</v>
      </c>
      <c r="P28" s="317">
        <v>2.2</v>
      </c>
      <c r="Q28" s="317" t="s">
        <v>611</v>
      </c>
      <c r="R28" s="317">
        <v>1995</v>
      </c>
      <c r="S28" s="317">
        <v>1995</v>
      </c>
      <c r="T28" s="317">
        <v>148</v>
      </c>
      <c r="U28" s="317">
        <v>20</v>
      </c>
      <c r="V28" s="317">
        <v>0</v>
      </c>
      <c r="W28" s="317">
        <v>0</v>
      </c>
      <c r="X28" s="317">
        <v>0</v>
      </c>
      <c r="Y28" s="317" t="s">
        <v>612</v>
      </c>
    </row>
    <row r="29" spans="1:25" ht="12">
      <c r="A29" s="317" t="s">
        <v>439</v>
      </c>
      <c r="B29" s="317" t="s">
        <v>807</v>
      </c>
      <c r="D29" s="317">
        <v>41130</v>
      </c>
      <c r="E29" s="317" t="s">
        <v>632</v>
      </c>
      <c r="F29" s="317">
        <v>2020</v>
      </c>
      <c r="G29" s="317">
        <v>1.001</v>
      </c>
      <c r="H29" s="317" t="s">
        <v>610</v>
      </c>
      <c r="K29" s="317">
        <v>0.986</v>
      </c>
      <c r="L29" s="317">
        <v>7</v>
      </c>
      <c r="M29" s="317">
        <v>196</v>
      </c>
      <c r="N29" s="317">
        <v>10.06</v>
      </c>
      <c r="O29" s="317">
        <v>3.3</v>
      </c>
      <c r="P29" s="317">
        <v>2.12</v>
      </c>
      <c r="Q29" s="317" t="s">
        <v>611</v>
      </c>
      <c r="R29" s="317">
        <v>1994</v>
      </c>
      <c r="S29" s="317">
        <v>2003</v>
      </c>
      <c r="T29" s="317">
        <v>148</v>
      </c>
      <c r="U29" s="317">
        <v>22</v>
      </c>
      <c r="V29" s="317">
        <v>0</v>
      </c>
      <c r="W29" s="317">
        <v>0</v>
      </c>
      <c r="X29" s="317">
        <v>0</v>
      </c>
      <c r="Y29" s="317" t="s">
        <v>612</v>
      </c>
    </row>
    <row r="30" spans="1:25" ht="12">
      <c r="A30" s="317" t="s">
        <v>722</v>
      </c>
      <c r="B30" s="317" t="s">
        <v>723</v>
      </c>
      <c r="D30" s="317">
        <v>18201</v>
      </c>
      <c r="E30" s="317" t="s">
        <v>618</v>
      </c>
      <c r="F30" s="317">
        <v>2020</v>
      </c>
      <c r="G30" s="317">
        <v>1.02</v>
      </c>
      <c r="K30" s="317">
        <v>1.01</v>
      </c>
      <c r="L30" s="317">
        <v>7</v>
      </c>
      <c r="M30" s="317">
        <v>155</v>
      </c>
      <c r="N30" s="317">
        <v>9.55</v>
      </c>
      <c r="O30" s="317">
        <v>3.21</v>
      </c>
      <c r="P30" s="317">
        <v>1.98</v>
      </c>
      <c r="Q30" s="317" t="s">
        <v>611</v>
      </c>
      <c r="R30" s="317">
        <v>1993</v>
      </c>
      <c r="S30" s="317">
        <v>1994</v>
      </c>
      <c r="T30" s="317">
        <v>148</v>
      </c>
      <c r="U30" s="317">
        <v>17</v>
      </c>
      <c r="V30" s="317">
        <v>0</v>
      </c>
      <c r="W30" s="317">
        <v>0</v>
      </c>
      <c r="X30" s="317">
        <v>0</v>
      </c>
      <c r="Y30" s="317" t="s">
        <v>612</v>
      </c>
    </row>
    <row r="31" spans="1:25" ht="12">
      <c r="A31" s="317" t="s">
        <v>21</v>
      </c>
      <c r="B31" s="317" t="s">
        <v>787</v>
      </c>
      <c r="D31" s="317">
        <v>39070</v>
      </c>
      <c r="E31" s="317" t="s">
        <v>638</v>
      </c>
      <c r="F31" s="317">
        <v>2020</v>
      </c>
      <c r="G31" s="317">
        <v>1.05</v>
      </c>
      <c r="K31" s="317">
        <v>1.037</v>
      </c>
      <c r="L31" s="317">
        <v>9</v>
      </c>
      <c r="M31" s="317">
        <v>200</v>
      </c>
      <c r="N31" s="317">
        <v>11.29</v>
      </c>
      <c r="O31" s="317">
        <v>3.6</v>
      </c>
      <c r="P31" s="317">
        <v>2.28</v>
      </c>
      <c r="Q31" s="317" t="s">
        <v>611</v>
      </c>
      <c r="R31" s="317">
        <v>2005</v>
      </c>
      <c r="S31" s="317">
        <v>2010</v>
      </c>
      <c r="T31" s="317">
        <v>148</v>
      </c>
      <c r="U31" s="317">
        <v>31</v>
      </c>
      <c r="V31" s="317">
        <v>0</v>
      </c>
      <c r="W31" s="317">
        <v>0</v>
      </c>
      <c r="X31" s="317">
        <v>0</v>
      </c>
      <c r="Y31" s="317" t="s">
        <v>612</v>
      </c>
    </row>
    <row r="32" spans="1:25" ht="12">
      <c r="A32" s="317" t="s">
        <v>664</v>
      </c>
      <c r="B32" s="317" t="s">
        <v>665</v>
      </c>
      <c r="D32" s="317">
        <v>16070</v>
      </c>
      <c r="E32" s="317" t="s">
        <v>618</v>
      </c>
      <c r="F32" s="317">
        <v>2020</v>
      </c>
      <c r="G32" s="317">
        <v>1.026</v>
      </c>
      <c r="K32" s="317">
        <v>1.016</v>
      </c>
      <c r="L32" s="317">
        <v>8</v>
      </c>
      <c r="M32" s="317">
        <v>161</v>
      </c>
      <c r="N32" s="317">
        <v>10.3</v>
      </c>
      <c r="O32" s="317">
        <v>3.44</v>
      </c>
      <c r="P32" s="317">
        <v>1.93</v>
      </c>
      <c r="Q32" s="317" t="s">
        <v>611</v>
      </c>
      <c r="R32" s="317">
        <v>1993</v>
      </c>
      <c r="S32" s="317">
        <v>1993</v>
      </c>
      <c r="T32" s="317">
        <v>148</v>
      </c>
      <c r="U32" s="317">
        <v>20</v>
      </c>
      <c r="V32" s="317">
        <v>0</v>
      </c>
      <c r="W32" s="317">
        <v>0</v>
      </c>
      <c r="X32" s="317">
        <v>0</v>
      </c>
      <c r="Y32" s="317" t="s">
        <v>612</v>
      </c>
    </row>
    <row r="33" spans="1:25" ht="12">
      <c r="A33" s="317" t="s">
        <v>440</v>
      </c>
      <c r="B33" s="317" t="s">
        <v>786</v>
      </c>
      <c r="D33" s="317">
        <v>38531</v>
      </c>
      <c r="E33" s="317" t="s">
        <v>627</v>
      </c>
      <c r="F33" s="317">
        <v>2020</v>
      </c>
      <c r="G33" s="317">
        <v>0.996</v>
      </c>
      <c r="K33" s="317">
        <v>0.984</v>
      </c>
      <c r="L33" s="317">
        <v>7</v>
      </c>
      <c r="M33" s="317">
        <v>212</v>
      </c>
      <c r="N33" s="317">
        <v>9.99</v>
      </c>
      <c r="O33" s="317">
        <v>3.37</v>
      </c>
      <c r="P33" s="317">
        <v>2</v>
      </c>
      <c r="Q33" s="317" t="s">
        <v>611</v>
      </c>
      <c r="R33" s="317">
        <v>2005</v>
      </c>
      <c r="S33" s="317">
        <v>2006</v>
      </c>
      <c r="T33" s="317">
        <v>148</v>
      </c>
      <c r="U33" s="317">
        <v>26</v>
      </c>
      <c r="V33" s="317">
        <v>42</v>
      </c>
      <c r="W33" s="317">
        <v>143</v>
      </c>
      <c r="X33" s="317" t="s">
        <v>614</v>
      </c>
      <c r="Y33" s="317" t="s">
        <v>612</v>
      </c>
    </row>
    <row r="34" spans="1:25" ht="12">
      <c r="A34" s="317" t="s">
        <v>480</v>
      </c>
      <c r="B34" s="317" t="s">
        <v>865</v>
      </c>
      <c r="D34" s="317">
        <v>44995</v>
      </c>
      <c r="E34" s="317" t="s">
        <v>632</v>
      </c>
      <c r="F34" s="317">
        <v>2020</v>
      </c>
      <c r="G34" s="317">
        <v>0.947</v>
      </c>
      <c r="K34" s="317">
        <v>0.938</v>
      </c>
      <c r="L34" s="317">
        <v>7</v>
      </c>
      <c r="M34" s="317">
        <v>216</v>
      </c>
      <c r="N34" s="317">
        <v>9.5</v>
      </c>
      <c r="O34" s="317">
        <v>3.26</v>
      </c>
      <c r="P34" s="317">
        <v>1.73</v>
      </c>
      <c r="Q34" s="317" t="s">
        <v>611</v>
      </c>
      <c r="R34" s="317">
        <v>1989</v>
      </c>
      <c r="S34" s="317">
        <v>1990</v>
      </c>
      <c r="T34" s="317">
        <v>148</v>
      </c>
      <c r="U34" s="317">
        <v>21</v>
      </c>
      <c r="V34" s="317">
        <v>0</v>
      </c>
      <c r="W34" s="317">
        <v>0</v>
      </c>
      <c r="X34" s="317">
        <v>0</v>
      </c>
      <c r="Y34" s="317" t="s">
        <v>612</v>
      </c>
    </row>
    <row r="35" spans="1:25" ht="12">
      <c r="A35" s="317" t="s">
        <v>549</v>
      </c>
      <c r="B35" s="317" t="s">
        <v>703</v>
      </c>
      <c r="D35" s="317">
        <v>17757</v>
      </c>
      <c r="E35" s="317" t="s">
        <v>618</v>
      </c>
      <c r="F35" s="317">
        <v>2020</v>
      </c>
      <c r="G35" s="317">
        <v>1.062</v>
      </c>
      <c r="H35" s="317" t="s">
        <v>610</v>
      </c>
      <c r="K35" s="317">
        <v>1.037</v>
      </c>
      <c r="L35" s="317">
        <v>7</v>
      </c>
      <c r="M35" s="317">
        <v>117</v>
      </c>
      <c r="N35" s="317">
        <v>9.43</v>
      </c>
      <c r="O35" s="317">
        <v>3.08</v>
      </c>
      <c r="P35" s="317">
        <v>2.15</v>
      </c>
      <c r="Q35" s="317" t="s">
        <v>611</v>
      </c>
      <c r="R35" s="317">
        <v>1995</v>
      </c>
      <c r="S35" s="317">
        <v>1996</v>
      </c>
      <c r="T35" s="317">
        <v>148</v>
      </c>
      <c r="U35" s="317">
        <v>16</v>
      </c>
      <c r="V35" s="317">
        <v>27</v>
      </c>
      <c r="W35" s="317">
        <v>132</v>
      </c>
      <c r="X35" s="317" t="s">
        <v>617</v>
      </c>
      <c r="Y35" s="317" t="s">
        <v>612</v>
      </c>
    </row>
    <row r="36" spans="1:25" ht="12">
      <c r="A36" s="317" t="s">
        <v>731</v>
      </c>
      <c r="B36" s="317" t="s">
        <v>732</v>
      </c>
      <c r="D36" s="317">
        <v>18271</v>
      </c>
      <c r="E36" s="317" t="s">
        <v>623</v>
      </c>
      <c r="F36" s="317">
        <v>2020</v>
      </c>
      <c r="G36" s="317">
        <v>1.097</v>
      </c>
      <c r="H36" s="317" t="s">
        <v>610</v>
      </c>
      <c r="K36" s="317">
        <v>1.078</v>
      </c>
      <c r="L36" s="317">
        <v>8</v>
      </c>
      <c r="M36" s="317">
        <v>180</v>
      </c>
      <c r="N36" s="317">
        <v>10.96</v>
      </c>
      <c r="O36" s="317">
        <v>2.68</v>
      </c>
      <c r="P36" s="317">
        <v>2.19</v>
      </c>
      <c r="Q36" s="317" t="s">
        <v>611</v>
      </c>
      <c r="R36" s="317">
        <v>2005</v>
      </c>
      <c r="S36" s="317">
        <v>2005</v>
      </c>
      <c r="T36" s="317">
        <v>148</v>
      </c>
      <c r="U36" s="317">
        <v>22</v>
      </c>
      <c r="V36" s="317">
        <v>0</v>
      </c>
      <c r="W36" s="317">
        <v>0</v>
      </c>
      <c r="X36" s="317">
        <v>0</v>
      </c>
      <c r="Y36" s="317" t="s">
        <v>612</v>
      </c>
    </row>
    <row r="37" spans="1:25" ht="12">
      <c r="A37" s="317" t="s">
        <v>169</v>
      </c>
      <c r="B37" s="317" t="s">
        <v>756</v>
      </c>
      <c r="D37" s="317">
        <v>18685</v>
      </c>
      <c r="E37" s="317" t="s">
        <v>632</v>
      </c>
      <c r="F37" s="317">
        <v>2020</v>
      </c>
      <c r="G37" s="317">
        <v>1.019</v>
      </c>
      <c r="K37" s="317">
        <v>1.01</v>
      </c>
      <c r="L37" s="317">
        <v>7</v>
      </c>
      <c r="M37" s="317">
        <v>153</v>
      </c>
      <c r="N37" s="317">
        <v>9.55</v>
      </c>
      <c r="O37" s="317">
        <v>3.21</v>
      </c>
      <c r="P37" s="317">
        <v>1.99</v>
      </c>
      <c r="Q37" s="317" t="s">
        <v>611</v>
      </c>
      <c r="R37" s="317">
        <v>1993</v>
      </c>
      <c r="S37" s="317">
        <v>1993</v>
      </c>
      <c r="T37" s="317">
        <v>148</v>
      </c>
      <c r="U37" s="317">
        <v>17</v>
      </c>
      <c r="V37" s="317">
        <v>0</v>
      </c>
      <c r="W37" s="317">
        <v>0</v>
      </c>
      <c r="X37" s="317">
        <v>0</v>
      </c>
      <c r="Y37" s="317" t="s">
        <v>612</v>
      </c>
    </row>
    <row r="38" spans="1:25" ht="12">
      <c r="A38" s="317" t="s">
        <v>550</v>
      </c>
      <c r="B38" s="317" t="s">
        <v>762</v>
      </c>
      <c r="D38" s="317">
        <v>36872</v>
      </c>
      <c r="E38" s="317" t="s">
        <v>637</v>
      </c>
      <c r="F38" s="317">
        <v>2020</v>
      </c>
      <c r="G38" s="317">
        <v>1.058</v>
      </c>
      <c r="K38" s="317">
        <v>1.033</v>
      </c>
      <c r="L38" s="317">
        <v>8</v>
      </c>
      <c r="M38" s="317">
        <v>186</v>
      </c>
      <c r="N38" s="317">
        <v>10.61</v>
      </c>
      <c r="O38" s="317">
        <v>3.27</v>
      </c>
      <c r="P38" s="317">
        <v>2.15</v>
      </c>
      <c r="Q38" s="317" t="s">
        <v>611</v>
      </c>
      <c r="R38" s="317">
        <v>2005</v>
      </c>
      <c r="S38" s="317">
        <v>2007</v>
      </c>
      <c r="T38" s="317">
        <v>148</v>
      </c>
      <c r="U38" s="317">
        <v>23</v>
      </c>
      <c r="V38" s="317">
        <v>33</v>
      </c>
      <c r="W38" s="317">
        <v>123</v>
      </c>
      <c r="X38" s="317" t="s">
        <v>614</v>
      </c>
      <c r="Y38" s="317" t="s">
        <v>612</v>
      </c>
    </row>
    <row r="39" spans="1:25" ht="12">
      <c r="A39" s="317" t="s">
        <v>9</v>
      </c>
      <c r="B39" s="317" t="s">
        <v>708</v>
      </c>
      <c r="D39" s="317">
        <v>17849</v>
      </c>
      <c r="E39" s="317" t="s">
        <v>638</v>
      </c>
      <c r="F39" s="317">
        <v>2020</v>
      </c>
      <c r="G39" s="317">
        <v>1.079</v>
      </c>
      <c r="H39" s="317" t="s">
        <v>610</v>
      </c>
      <c r="K39" s="317">
        <v>1.06</v>
      </c>
      <c r="L39" s="317">
        <v>8</v>
      </c>
      <c r="M39" s="317">
        <v>163</v>
      </c>
      <c r="N39" s="317">
        <v>10.7</v>
      </c>
      <c r="O39" s="317">
        <v>3.19</v>
      </c>
      <c r="P39" s="317">
        <v>2.2</v>
      </c>
      <c r="Q39" s="317" t="s">
        <v>611</v>
      </c>
      <c r="R39" s="317">
        <v>1993</v>
      </c>
      <c r="S39" s="317">
        <v>1994</v>
      </c>
      <c r="T39" s="317">
        <v>148</v>
      </c>
      <c r="U39" s="317">
        <v>20</v>
      </c>
      <c r="V39" s="317">
        <v>0</v>
      </c>
      <c r="W39" s="317">
        <v>0</v>
      </c>
      <c r="X39" s="317">
        <v>0</v>
      </c>
      <c r="Y39" s="317" t="s">
        <v>612</v>
      </c>
    </row>
    <row r="40" spans="1:25" ht="12">
      <c r="A40" s="317" t="s">
        <v>551</v>
      </c>
      <c r="B40" s="317" t="s">
        <v>820</v>
      </c>
      <c r="D40" s="317">
        <v>42350</v>
      </c>
      <c r="E40" s="317" t="s">
        <v>618</v>
      </c>
      <c r="F40" s="317">
        <v>2020</v>
      </c>
      <c r="G40" s="317">
        <v>1.026</v>
      </c>
      <c r="K40" s="317">
        <v>1.002</v>
      </c>
      <c r="L40" s="317">
        <v>7</v>
      </c>
      <c r="M40" s="317">
        <v>194</v>
      </c>
      <c r="N40" s="317">
        <v>9.99</v>
      </c>
      <c r="O40" s="317">
        <v>3.21</v>
      </c>
      <c r="P40" s="317">
        <v>1.9</v>
      </c>
      <c r="Q40" s="317" t="s">
        <v>615</v>
      </c>
      <c r="R40" s="317">
        <v>2012</v>
      </c>
      <c r="S40" s="317">
        <v>2014</v>
      </c>
      <c r="T40" s="317">
        <v>148</v>
      </c>
      <c r="U40" s="317">
        <v>23</v>
      </c>
      <c r="V40" s="317">
        <v>0</v>
      </c>
      <c r="W40" s="317">
        <v>0</v>
      </c>
      <c r="X40" s="317">
        <v>0</v>
      </c>
      <c r="Y40" s="317" t="s">
        <v>612</v>
      </c>
    </row>
    <row r="41" spans="1:25" ht="12">
      <c r="A41" s="317" t="s">
        <v>442</v>
      </c>
      <c r="B41" s="317" t="s">
        <v>670</v>
      </c>
      <c r="D41" s="317">
        <v>16117</v>
      </c>
      <c r="E41" s="317" t="s">
        <v>632</v>
      </c>
      <c r="F41" s="317">
        <v>2020</v>
      </c>
      <c r="G41" s="317">
        <v>1.06</v>
      </c>
      <c r="H41" s="317" t="s">
        <v>610</v>
      </c>
      <c r="K41" s="317">
        <v>1.047</v>
      </c>
      <c r="L41" s="317">
        <v>10</v>
      </c>
      <c r="M41" s="317">
        <v>195</v>
      </c>
      <c r="N41" s="317">
        <v>11.92</v>
      </c>
      <c r="O41" s="317">
        <v>3.76</v>
      </c>
      <c r="P41" s="317">
        <v>2.42</v>
      </c>
      <c r="Q41" s="317" t="s">
        <v>611</v>
      </c>
      <c r="R41" s="317">
        <v>1997</v>
      </c>
      <c r="S41" s="317">
        <v>2001</v>
      </c>
      <c r="T41" s="317">
        <v>148</v>
      </c>
      <c r="U41" s="317">
        <v>29</v>
      </c>
      <c r="V41" s="317">
        <v>36</v>
      </c>
      <c r="W41" s="317">
        <v>126</v>
      </c>
      <c r="X41" s="317" t="s">
        <v>614</v>
      </c>
      <c r="Y41" s="317" t="s">
        <v>612</v>
      </c>
    </row>
    <row r="42" spans="1:25" ht="12">
      <c r="A42" s="317" t="s">
        <v>476</v>
      </c>
      <c r="B42" s="317" t="s">
        <v>860</v>
      </c>
      <c r="D42" s="317">
        <v>44614</v>
      </c>
      <c r="E42" s="317" t="s">
        <v>634</v>
      </c>
      <c r="F42" s="317">
        <v>2020</v>
      </c>
      <c r="G42" s="317">
        <v>1.028</v>
      </c>
      <c r="K42" s="317">
        <v>1.013</v>
      </c>
      <c r="L42" s="317">
        <v>7</v>
      </c>
      <c r="M42" s="317">
        <v>175</v>
      </c>
      <c r="N42" s="317">
        <v>9.97</v>
      </c>
      <c r="O42" s="317">
        <v>3.39</v>
      </c>
      <c r="P42" s="317">
        <v>2.02</v>
      </c>
      <c r="Q42" s="317" t="s">
        <v>611</v>
      </c>
      <c r="R42" s="317">
        <v>1996</v>
      </c>
      <c r="S42" s="317">
        <v>1997</v>
      </c>
      <c r="T42" s="317">
        <v>148</v>
      </c>
      <c r="U42" s="317">
        <v>19</v>
      </c>
      <c r="V42" s="317">
        <v>0</v>
      </c>
      <c r="W42" s="317">
        <v>0</v>
      </c>
      <c r="X42" s="317">
        <v>0</v>
      </c>
      <c r="Y42" s="317" t="s">
        <v>612</v>
      </c>
    </row>
    <row r="43" spans="1:25" ht="12">
      <c r="A43" s="317" t="s">
        <v>697</v>
      </c>
      <c r="B43" s="317" t="s">
        <v>698</v>
      </c>
      <c r="D43" s="317">
        <v>17699</v>
      </c>
      <c r="E43" s="317" t="s">
        <v>634</v>
      </c>
      <c r="F43" s="317">
        <v>2020</v>
      </c>
      <c r="G43" s="317">
        <v>1.062</v>
      </c>
      <c r="H43" s="317" t="s">
        <v>610</v>
      </c>
      <c r="K43" s="317">
        <v>1.035</v>
      </c>
      <c r="L43" s="317">
        <v>7</v>
      </c>
      <c r="M43" s="317">
        <v>173</v>
      </c>
      <c r="N43" s="317">
        <v>10</v>
      </c>
      <c r="O43" s="317">
        <v>3.33</v>
      </c>
      <c r="P43" s="317">
        <v>2.12</v>
      </c>
      <c r="Q43" s="317" t="s">
        <v>611</v>
      </c>
      <c r="R43" s="317">
        <v>2001</v>
      </c>
      <c r="S43" s="317">
        <v>2005</v>
      </c>
      <c r="T43" s="317">
        <v>148</v>
      </c>
      <c r="U43" s="317">
        <v>20</v>
      </c>
      <c r="V43" s="317">
        <v>0</v>
      </c>
      <c r="W43" s="317">
        <v>0</v>
      </c>
      <c r="X43" s="317">
        <v>0</v>
      </c>
      <c r="Y43" s="317" t="s">
        <v>612</v>
      </c>
    </row>
    <row r="44" spans="1:25" ht="12">
      <c r="A44" s="317" t="s">
        <v>552</v>
      </c>
      <c r="B44" s="317" t="s">
        <v>799</v>
      </c>
      <c r="D44" s="317">
        <v>40542</v>
      </c>
      <c r="E44" s="317" t="s">
        <v>627</v>
      </c>
      <c r="F44" s="317">
        <v>2020</v>
      </c>
      <c r="G44" s="317">
        <v>0.984</v>
      </c>
      <c r="K44" s="317">
        <v>0.976</v>
      </c>
      <c r="L44" s="317">
        <v>7</v>
      </c>
      <c r="M44" s="317">
        <v>223</v>
      </c>
      <c r="N44" s="317">
        <v>9.49</v>
      </c>
      <c r="O44" s="317">
        <v>3.19</v>
      </c>
      <c r="P44" s="317">
        <v>1.85</v>
      </c>
      <c r="Q44" s="317" t="s">
        <v>611</v>
      </c>
      <c r="R44" s="317">
        <v>1993</v>
      </c>
      <c r="S44" s="317">
        <v>1993</v>
      </c>
      <c r="T44" s="317">
        <v>148</v>
      </c>
      <c r="U44" s="317">
        <v>18</v>
      </c>
      <c r="V44" s="317">
        <v>0</v>
      </c>
      <c r="W44" s="317">
        <v>0</v>
      </c>
      <c r="X44" s="317">
        <v>0</v>
      </c>
      <c r="Y44" s="317" t="s">
        <v>612</v>
      </c>
    </row>
    <row r="45" spans="1:25" ht="12">
      <c r="A45" s="317" t="s">
        <v>779</v>
      </c>
      <c r="B45" s="317" t="s">
        <v>780</v>
      </c>
      <c r="D45" s="317">
        <v>37962</v>
      </c>
      <c r="E45" s="317" t="s">
        <v>639</v>
      </c>
      <c r="F45" s="317">
        <v>2020</v>
      </c>
      <c r="G45" s="317">
        <v>1.378</v>
      </c>
      <c r="H45" s="317" t="s">
        <v>610</v>
      </c>
      <c r="K45" s="317">
        <v>1.344</v>
      </c>
      <c r="L45" s="317">
        <v>16</v>
      </c>
      <c r="M45" s="317">
        <v>81</v>
      </c>
      <c r="N45" s="317">
        <v>16.49</v>
      </c>
      <c r="O45" s="317">
        <v>4.41</v>
      </c>
      <c r="P45" s="317">
        <v>3.53</v>
      </c>
      <c r="Q45" s="317" t="s">
        <v>611</v>
      </c>
      <c r="R45" s="317">
        <v>2010</v>
      </c>
      <c r="S45" s="317">
        <v>2010</v>
      </c>
      <c r="T45" s="317">
        <v>404</v>
      </c>
      <c r="U45" s="317">
        <v>32</v>
      </c>
      <c r="V45" s="317">
        <v>68</v>
      </c>
      <c r="W45" s="317">
        <v>153</v>
      </c>
      <c r="X45" s="317" t="s">
        <v>614</v>
      </c>
      <c r="Y45" s="317" t="s">
        <v>612</v>
      </c>
    </row>
    <row r="46" spans="1:25" ht="12">
      <c r="A46" s="317" t="s">
        <v>716</v>
      </c>
      <c r="B46" s="317" t="s">
        <v>717</v>
      </c>
      <c r="D46" s="317">
        <v>18088</v>
      </c>
      <c r="E46" s="317" t="s">
        <v>631</v>
      </c>
      <c r="F46" s="317">
        <v>2020</v>
      </c>
      <c r="G46" s="317">
        <v>0.946</v>
      </c>
      <c r="K46" s="317">
        <v>0.939</v>
      </c>
      <c r="L46" s="317">
        <v>7</v>
      </c>
      <c r="M46" s="317">
        <v>220</v>
      </c>
      <c r="N46" s="317">
        <v>9.5</v>
      </c>
      <c r="O46" s="317">
        <v>3.26</v>
      </c>
      <c r="P46" s="317">
        <v>1.73</v>
      </c>
      <c r="Q46" s="317" t="s">
        <v>611</v>
      </c>
      <c r="R46" s="317">
        <v>1989</v>
      </c>
      <c r="S46" s="317">
        <v>1990</v>
      </c>
      <c r="T46" s="317">
        <v>148</v>
      </c>
      <c r="U46" s="317">
        <v>21</v>
      </c>
      <c r="V46" s="317">
        <v>0</v>
      </c>
      <c r="W46" s="317">
        <v>0</v>
      </c>
      <c r="X46" s="317">
        <v>0</v>
      </c>
      <c r="Y46" s="317" t="s">
        <v>612</v>
      </c>
    </row>
    <row r="47" spans="1:25" ht="12">
      <c r="A47" s="317" t="s">
        <v>553</v>
      </c>
      <c r="B47" s="317" t="s">
        <v>806</v>
      </c>
      <c r="D47" s="317">
        <v>41129</v>
      </c>
      <c r="E47" s="317" t="s">
        <v>624</v>
      </c>
      <c r="F47" s="317">
        <v>2020</v>
      </c>
      <c r="G47" s="317">
        <v>1.02</v>
      </c>
      <c r="H47" s="317" t="s">
        <v>610</v>
      </c>
      <c r="K47" s="317">
        <v>1.003</v>
      </c>
      <c r="L47" s="317">
        <v>7</v>
      </c>
      <c r="M47" s="317">
        <v>182</v>
      </c>
      <c r="N47" s="317">
        <v>9.97</v>
      </c>
      <c r="O47" s="317">
        <v>3.38</v>
      </c>
      <c r="P47" s="317">
        <v>2.03</v>
      </c>
      <c r="Q47" s="317" t="s">
        <v>611</v>
      </c>
      <c r="R47" s="317">
        <v>1996</v>
      </c>
      <c r="S47" s="317">
        <v>1998</v>
      </c>
      <c r="T47" s="317">
        <v>148</v>
      </c>
      <c r="U47" s="317">
        <v>20</v>
      </c>
      <c r="V47" s="317">
        <v>0</v>
      </c>
      <c r="W47" s="317">
        <v>0</v>
      </c>
      <c r="X47" s="317">
        <v>0</v>
      </c>
      <c r="Y47" s="317" t="s">
        <v>612</v>
      </c>
    </row>
    <row r="48" spans="1:25" ht="12">
      <c r="A48" s="317" t="s">
        <v>444</v>
      </c>
      <c r="B48" s="317" t="s">
        <v>857</v>
      </c>
      <c r="D48" s="317">
        <v>44602</v>
      </c>
      <c r="E48" s="317" t="s">
        <v>641</v>
      </c>
      <c r="F48" s="317">
        <v>2020</v>
      </c>
      <c r="G48" s="317">
        <v>1.268</v>
      </c>
      <c r="H48" s="317" t="s">
        <v>610</v>
      </c>
      <c r="K48" s="317">
        <v>1.229</v>
      </c>
      <c r="L48" s="317">
        <v>11</v>
      </c>
      <c r="M48" s="317">
        <v>86</v>
      </c>
      <c r="N48" s="317">
        <v>12.6</v>
      </c>
      <c r="O48" s="317">
        <v>3.85</v>
      </c>
      <c r="P48" s="317">
        <v>3</v>
      </c>
      <c r="Q48" s="317" t="s">
        <v>611</v>
      </c>
      <c r="R48" s="317">
        <v>2014</v>
      </c>
      <c r="S48" s="317">
        <v>2017</v>
      </c>
      <c r="T48" s="317">
        <v>148</v>
      </c>
      <c r="U48" s="317">
        <v>23</v>
      </c>
      <c r="V48" s="317">
        <v>0</v>
      </c>
      <c r="W48" s="317">
        <v>0</v>
      </c>
      <c r="X48" s="317">
        <v>0</v>
      </c>
      <c r="Y48" s="317" t="s">
        <v>612</v>
      </c>
    </row>
    <row r="49" spans="1:25" ht="12">
      <c r="A49" s="317" t="s">
        <v>554</v>
      </c>
      <c r="B49" s="317" t="s">
        <v>810</v>
      </c>
      <c r="D49" s="317">
        <v>41335</v>
      </c>
      <c r="E49" s="317" t="s">
        <v>635</v>
      </c>
      <c r="F49" s="317">
        <v>2020</v>
      </c>
      <c r="G49" s="317">
        <v>0.959</v>
      </c>
      <c r="K49" s="317">
        <v>0.949</v>
      </c>
      <c r="L49" s="317">
        <v>7</v>
      </c>
      <c r="M49" s="317">
        <v>212</v>
      </c>
      <c r="N49" s="317">
        <v>10.06</v>
      </c>
      <c r="O49" s="317">
        <v>3.39</v>
      </c>
      <c r="P49" s="317">
        <v>1.89</v>
      </c>
      <c r="Q49" s="317" t="s">
        <v>611</v>
      </c>
      <c r="R49" s="317">
        <v>1988</v>
      </c>
      <c r="S49" s="317">
        <v>1990</v>
      </c>
      <c r="T49" s="317">
        <v>148</v>
      </c>
      <c r="U49" s="317">
        <v>25</v>
      </c>
      <c r="V49" s="317">
        <v>0</v>
      </c>
      <c r="W49" s="317">
        <v>0</v>
      </c>
      <c r="X49" s="317">
        <v>0</v>
      </c>
      <c r="Y49" s="317" t="s">
        <v>612</v>
      </c>
    </row>
    <row r="50" spans="1:25" ht="12">
      <c r="A50" s="317" t="s">
        <v>555</v>
      </c>
      <c r="B50" s="317" t="s">
        <v>757</v>
      </c>
      <c r="D50" s="317">
        <v>18700</v>
      </c>
      <c r="E50" s="317" t="s">
        <v>624</v>
      </c>
      <c r="F50" s="317">
        <v>2020</v>
      </c>
      <c r="G50" s="317">
        <v>0.86</v>
      </c>
      <c r="H50" s="317" t="s">
        <v>610</v>
      </c>
      <c r="K50" s="317">
        <v>0.851</v>
      </c>
      <c r="L50" s="317">
        <v>5</v>
      </c>
      <c r="M50" s="317">
        <v>244</v>
      </c>
      <c r="N50" s="317">
        <v>7.02</v>
      </c>
      <c r="O50" s="317">
        <v>2.7</v>
      </c>
      <c r="P50" s="317">
        <v>1.47</v>
      </c>
      <c r="Q50" s="317" t="s">
        <v>611</v>
      </c>
      <c r="R50" s="317">
        <v>1984</v>
      </c>
      <c r="S50" s="317">
        <v>1989</v>
      </c>
      <c r="T50" s="317">
        <v>148</v>
      </c>
      <c r="U50" s="317">
        <v>15</v>
      </c>
      <c r="V50" s="317">
        <v>0</v>
      </c>
      <c r="W50" s="317">
        <v>0</v>
      </c>
      <c r="X50" s="317">
        <v>0</v>
      </c>
      <c r="Y50" s="317" t="s">
        <v>612</v>
      </c>
    </row>
    <row r="51" spans="1:25" ht="12">
      <c r="A51" s="317" t="s">
        <v>688</v>
      </c>
      <c r="B51" s="317" t="s">
        <v>689</v>
      </c>
      <c r="D51" s="317">
        <v>17333</v>
      </c>
      <c r="E51" s="317" t="s">
        <v>624</v>
      </c>
      <c r="F51" s="317">
        <v>2020</v>
      </c>
      <c r="G51" s="317">
        <v>1.105</v>
      </c>
      <c r="H51" s="317" t="s">
        <v>610</v>
      </c>
      <c r="K51" s="317">
        <v>1.076</v>
      </c>
      <c r="L51" s="317">
        <v>10</v>
      </c>
      <c r="M51" s="317">
        <v>147</v>
      </c>
      <c r="N51" s="317">
        <v>11.93</v>
      </c>
      <c r="O51" s="317">
        <v>3.68</v>
      </c>
      <c r="P51" s="317">
        <v>2.38</v>
      </c>
      <c r="Q51" s="317" t="s">
        <v>611</v>
      </c>
      <c r="R51" s="317">
        <v>2000</v>
      </c>
      <c r="S51" s="317">
        <v>2002</v>
      </c>
      <c r="T51" s="317">
        <v>148</v>
      </c>
      <c r="U51" s="317">
        <v>26</v>
      </c>
      <c r="V51" s="317">
        <v>0</v>
      </c>
      <c r="W51" s="317">
        <v>0</v>
      </c>
      <c r="X51" s="317">
        <v>0</v>
      </c>
      <c r="Y51" s="317" t="s">
        <v>612</v>
      </c>
    </row>
    <row r="52" spans="1:25" ht="12">
      <c r="A52" s="317" t="s">
        <v>179</v>
      </c>
      <c r="B52" s="317" t="s">
        <v>773</v>
      </c>
      <c r="D52" s="317">
        <v>37224</v>
      </c>
      <c r="E52" s="317" t="s">
        <v>638</v>
      </c>
      <c r="F52" s="317">
        <v>2020</v>
      </c>
      <c r="G52" s="317">
        <v>1.05</v>
      </c>
      <c r="H52" s="317" t="s">
        <v>610</v>
      </c>
      <c r="K52" s="317">
        <v>1.022</v>
      </c>
      <c r="L52" s="317">
        <v>8</v>
      </c>
      <c r="M52" s="317">
        <v>180</v>
      </c>
      <c r="N52" s="317">
        <v>10.59</v>
      </c>
      <c r="O52" s="317">
        <v>3.55</v>
      </c>
      <c r="P52" s="317">
        <v>2.1</v>
      </c>
      <c r="Q52" s="317" t="s">
        <v>611</v>
      </c>
      <c r="R52" s="317">
        <v>2005</v>
      </c>
      <c r="S52" s="317">
        <v>2010</v>
      </c>
      <c r="T52" s="317">
        <v>148</v>
      </c>
      <c r="U52" s="317">
        <v>23</v>
      </c>
      <c r="V52" s="317">
        <v>37</v>
      </c>
      <c r="W52" s="317">
        <v>130</v>
      </c>
      <c r="X52" s="317" t="s">
        <v>614</v>
      </c>
      <c r="Y52" s="317" t="s">
        <v>612</v>
      </c>
    </row>
    <row r="53" spans="1:25" ht="12">
      <c r="A53" s="317" t="s">
        <v>470</v>
      </c>
      <c r="B53" s="317" t="s">
        <v>824</v>
      </c>
      <c r="D53" s="317">
        <v>42896</v>
      </c>
      <c r="E53" s="317" t="s">
        <v>638</v>
      </c>
      <c r="F53" s="317">
        <v>2020</v>
      </c>
      <c r="G53" s="317">
        <v>0.962</v>
      </c>
      <c r="H53" s="317" t="s">
        <v>610</v>
      </c>
      <c r="K53" s="317">
        <v>0.953</v>
      </c>
      <c r="L53" s="317">
        <v>7</v>
      </c>
      <c r="M53" s="317">
        <v>232</v>
      </c>
      <c r="N53" s="317">
        <v>9.49</v>
      </c>
      <c r="O53" s="317">
        <v>3.24</v>
      </c>
      <c r="P53" s="317">
        <v>1.78</v>
      </c>
      <c r="Q53" s="317" t="s">
        <v>611</v>
      </c>
      <c r="R53" s="317">
        <v>1992</v>
      </c>
      <c r="S53" s="317">
        <v>1992</v>
      </c>
      <c r="T53" s="317">
        <v>148</v>
      </c>
      <c r="U53" s="317">
        <v>20</v>
      </c>
      <c r="V53" s="317">
        <v>0</v>
      </c>
      <c r="W53" s="317">
        <v>0</v>
      </c>
      <c r="X53" s="317">
        <v>0</v>
      </c>
      <c r="Y53" s="317" t="s">
        <v>612</v>
      </c>
    </row>
    <row r="54" spans="1:25" ht="12">
      <c r="A54" s="317" t="s">
        <v>556</v>
      </c>
      <c r="B54" s="317" t="s">
        <v>738</v>
      </c>
      <c r="D54" s="317">
        <v>18374</v>
      </c>
      <c r="E54" s="317" t="s">
        <v>624</v>
      </c>
      <c r="F54" s="317">
        <v>2020</v>
      </c>
      <c r="G54" s="317">
        <v>1.037</v>
      </c>
      <c r="H54" s="317" t="s">
        <v>610</v>
      </c>
      <c r="K54" s="317">
        <v>1.016</v>
      </c>
      <c r="L54" s="317">
        <v>7</v>
      </c>
      <c r="M54" s="317">
        <v>181</v>
      </c>
      <c r="N54" s="317">
        <v>9.97</v>
      </c>
      <c r="O54" s="317">
        <v>3.39</v>
      </c>
      <c r="P54" s="317">
        <v>2.03</v>
      </c>
      <c r="Q54" s="317" t="s">
        <v>611</v>
      </c>
      <c r="R54" s="317">
        <v>1996</v>
      </c>
      <c r="S54" s="317">
        <v>1996</v>
      </c>
      <c r="T54" s="317">
        <v>148</v>
      </c>
      <c r="U54" s="317">
        <v>20</v>
      </c>
      <c r="V54" s="317">
        <v>0</v>
      </c>
      <c r="W54" s="317">
        <v>0</v>
      </c>
      <c r="X54" s="317">
        <v>0</v>
      </c>
      <c r="Y54" s="317" t="s">
        <v>612</v>
      </c>
    </row>
    <row r="55" spans="1:25" ht="12">
      <c r="A55" s="317" t="s">
        <v>557</v>
      </c>
      <c r="B55" s="317" t="s">
        <v>648</v>
      </c>
      <c r="D55" s="317">
        <v>15223</v>
      </c>
      <c r="E55" s="317" t="s">
        <v>629</v>
      </c>
      <c r="F55" s="317">
        <v>2020</v>
      </c>
      <c r="G55" s="317">
        <v>1.027</v>
      </c>
      <c r="H55" s="317" t="s">
        <v>610</v>
      </c>
      <c r="K55" s="317">
        <v>1.01</v>
      </c>
      <c r="L55" s="317">
        <v>7</v>
      </c>
      <c r="M55" s="317">
        <v>185</v>
      </c>
      <c r="N55" s="317">
        <v>9.92</v>
      </c>
      <c r="O55" s="317">
        <v>3.38</v>
      </c>
      <c r="P55" s="317">
        <v>2.02</v>
      </c>
      <c r="Q55" s="317" t="s">
        <v>611</v>
      </c>
      <c r="R55" s="317">
        <v>1996</v>
      </c>
      <c r="S55" s="317">
        <v>1998</v>
      </c>
      <c r="T55" s="317">
        <v>148</v>
      </c>
      <c r="U55" s="317">
        <v>20</v>
      </c>
      <c r="V55" s="317">
        <v>0</v>
      </c>
      <c r="W55" s="317">
        <v>0</v>
      </c>
      <c r="X55" s="317">
        <v>0</v>
      </c>
      <c r="Y55" s="317" t="s">
        <v>612</v>
      </c>
    </row>
    <row r="56" spans="1:25" ht="12">
      <c r="A56" s="317" t="s">
        <v>874</v>
      </c>
      <c r="B56" s="317" t="s">
        <v>875</v>
      </c>
      <c r="D56" s="317">
        <v>45807</v>
      </c>
      <c r="E56" s="317" t="s">
        <v>635</v>
      </c>
      <c r="F56" s="317">
        <v>2020</v>
      </c>
      <c r="G56" s="317">
        <v>1.024</v>
      </c>
      <c r="K56" s="317">
        <v>1.009</v>
      </c>
      <c r="L56" s="317">
        <v>7</v>
      </c>
      <c r="M56" s="317">
        <v>141</v>
      </c>
      <c r="N56" s="317">
        <v>9.31</v>
      </c>
      <c r="O56" s="317">
        <v>3.26</v>
      </c>
      <c r="P56" s="317">
        <v>1.83</v>
      </c>
      <c r="Q56" s="317" t="s">
        <v>611</v>
      </c>
      <c r="R56" s="317">
        <v>1993</v>
      </c>
      <c r="S56" s="317">
        <v>1993</v>
      </c>
      <c r="T56" s="317">
        <v>148</v>
      </c>
      <c r="U56" s="317">
        <v>16</v>
      </c>
      <c r="V56" s="317">
        <v>0</v>
      </c>
      <c r="W56" s="317">
        <v>0</v>
      </c>
      <c r="X56" s="317">
        <v>0</v>
      </c>
      <c r="Y56" s="317" t="s">
        <v>612</v>
      </c>
    </row>
    <row r="57" spans="1:25" ht="12">
      <c r="A57" s="317" t="s">
        <v>481</v>
      </c>
      <c r="B57" s="317" t="s">
        <v>868</v>
      </c>
      <c r="D57" s="317">
        <v>45033</v>
      </c>
      <c r="E57" s="317" t="s">
        <v>624</v>
      </c>
      <c r="F57" s="317">
        <v>2020</v>
      </c>
      <c r="G57" s="317">
        <v>1.05</v>
      </c>
      <c r="K57" s="317">
        <v>1.036</v>
      </c>
      <c r="L57" s="317">
        <v>9</v>
      </c>
      <c r="M57" s="317">
        <v>190</v>
      </c>
      <c r="N57" s="317">
        <v>11.37</v>
      </c>
      <c r="O57" s="317">
        <v>3.7</v>
      </c>
      <c r="P57" s="317">
        <v>2.1</v>
      </c>
      <c r="Q57" s="317" t="s">
        <v>611</v>
      </c>
      <c r="R57" s="317">
        <v>1992</v>
      </c>
      <c r="S57" s="317">
        <v>1993</v>
      </c>
      <c r="T57" s="317">
        <v>148</v>
      </c>
      <c r="U57" s="317">
        <v>25</v>
      </c>
      <c r="V57" s="317">
        <v>0</v>
      </c>
      <c r="W57" s="317">
        <v>0</v>
      </c>
      <c r="X57" s="317">
        <v>0</v>
      </c>
      <c r="Y57" s="317" t="s">
        <v>612</v>
      </c>
    </row>
    <row r="58" spans="1:25" ht="12">
      <c r="A58" s="317" t="s">
        <v>445</v>
      </c>
      <c r="B58" s="317" t="s">
        <v>692</v>
      </c>
      <c r="D58" s="317">
        <v>17418</v>
      </c>
      <c r="E58" s="317" t="s">
        <v>635</v>
      </c>
      <c r="F58" s="317">
        <v>2020</v>
      </c>
      <c r="G58" s="317">
        <v>1.028</v>
      </c>
      <c r="H58" s="317" t="s">
        <v>610</v>
      </c>
      <c r="K58" s="317">
        <v>1.007</v>
      </c>
      <c r="L58" s="317">
        <v>7</v>
      </c>
      <c r="M58" s="317">
        <v>191</v>
      </c>
      <c r="N58" s="317">
        <v>9.97</v>
      </c>
      <c r="O58" s="317">
        <v>3.39</v>
      </c>
      <c r="P58" s="317">
        <v>2.04</v>
      </c>
      <c r="Q58" s="317" t="s">
        <v>611</v>
      </c>
      <c r="R58" s="317">
        <v>1996</v>
      </c>
      <c r="S58" s="317">
        <v>1997</v>
      </c>
      <c r="T58" s="317">
        <v>148</v>
      </c>
      <c r="U58" s="317">
        <v>20</v>
      </c>
      <c r="V58" s="317">
        <v>0</v>
      </c>
      <c r="W58" s="317">
        <v>0</v>
      </c>
      <c r="X58" s="317">
        <v>0</v>
      </c>
      <c r="Y58" s="317" t="s">
        <v>612</v>
      </c>
    </row>
    <row r="59" spans="1:25" ht="12">
      <c r="A59" s="317" t="s">
        <v>149</v>
      </c>
      <c r="B59" s="317" t="s">
        <v>746</v>
      </c>
      <c r="D59" s="317">
        <v>18589</v>
      </c>
      <c r="E59" s="317" t="s">
        <v>631</v>
      </c>
      <c r="F59" s="317">
        <v>2020</v>
      </c>
      <c r="G59" s="317">
        <v>1.072</v>
      </c>
      <c r="K59" s="317">
        <v>1.054</v>
      </c>
      <c r="L59" s="317">
        <v>8</v>
      </c>
      <c r="M59" s="317">
        <v>154</v>
      </c>
      <c r="N59" s="317">
        <v>10.69</v>
      </c>
      <c r="O59" s="317">
        <v>3.18</v>
      </c>
      <c r="P59" s="317">
        <v>2.48</v>
      </c>
      <c r="Q59" s="317" t="s">
        <v>611</v>
      </c>
      <c r="R59" s="317">
        <v>1993</v>
      </c>
      <c r="S59" s="317">
        <v>1993</v>
      </c>
      <c r="T59" s="317">
        <v>148</v>
      </c>
      <c r="U59" s="317">
        <v>20</v>
      </c>
      <c r="V59" s="317">
        <v>0</v>
      </c>
      <c r="W59" s="317">
        <v>0</v>
      </c>
      <c r="X59" s="317">
        <v>0</v>
      </c>
      <c r="Y59" s="317" t="s">
        <v>612</v>
      </c>
    </row>
    <row r="60" spans="1:25" ht="12">
      <c r="A60" s="317" t="s">
        <v>811</v>
      </c>
      <c r="B60" s="317" t="s">
        <v>812</v>
      </c>
      <c r="D60" s="317">
        <v>41373</v>
      </c>
      <c r="E60" s="317" t="s">
        <v>645</v>
      </c>
      <c r="F60" s="317">
        <v>2020</v>
      </c>
      <c r="G60" s="317">
        <v>1.256</v>
      </c>
      <c r="H60" s="317" t="s">
        <v>610</v>
      </c>
      <c r="K60" s="317">
        <v>1.213</v>
      </c>
      <c r="L60" s="317">
        <v>10</v>
      </c>
      <c r="M60" s="317">
        <v>88</v>
      </c>
      <c r="N60" s="317">
        <v>12.21</v>
      </c>
      <c r="O60" s="317">
        <v>3.79</v>
      </c>
      <c r="P60" s="317">
        <v>2.86</v>
      </c>
      <c r="Q60" s="317" t="s">
        <v>611</v>
      </c>
      <c r="R60" s="317">
        <v>2013</v>
      </c>
      <c r="S60" s="317">
        <v>2013</v>
      </c>
      <c r="T60" s="317">
        <v>148</v>
      </c>
      <c r="U60" s="317">
        <v>23</v>
      </c>
      <c r="V60" s="317">
        <v>0</v>
      </c>
      <c r="W60" s="317">
        <v>0</v>
      </c>
      <c r="X60" s="317">
        <v>0</v>
      </c>
      <c r="Y60" s="317" t="s">
        <v>612</v>
      </c>
    </row>
    <row r="61" spans="1:25" ht="12">
      <c r="A61" s="317" t="s">
        <v>672</v>
      </c>
      <c r="B61" s="317" t="s">
        <v>673</v>
      </c>
      <c r="D61" s="317">
        <v>16155</v>
      </c>
      <c r="E61" s="317" t="s">
        <v>637</v>
      </c>
      <c r="F61" s="317">
        <v>2020</v>
      </c>
      <c r="G61" s="317">
        <v>1.084</v>
      </c>
      <c r="H61" s="317" t="s">
        <v>610</v>
      </c>
      <c r="K61" s="317">
        <v>1.066</v>
      </c>
      <c r="L61" s="317">
        <v>8</v>
      </c>
      <c r="M61" s="317">
        <v>162</v>
      </c>
      <c r="N61" s="317">
        <v>10.47</v>
      </c>
      <c r="O61" s="317">
        <v>3.13</v>
      </c>
      <c r="P61" s="317">
        <v>2.48</v>
      </c>
      <c r="Q61" s="317" t="s">
        <v>611</v>
      </c>
      <c r="R61" s="317">
        <v>1997</v>
      </c>
      <c r="S61" s="317">
        <v>1997</v>
      </c>
      <c r="T61" s="317">
        <v>148</v>
      </c>
      <c r="U61" s="317">
        <v>19</v>
      </c>
      <c r="V61" s="317">
        <v>0</v>
      </c>
      <c r="W61" s="317">
        <v>0</v>
      </c>
      <c r="X61" s="317">
        <v>0</v>
      </c>
      <c r="Y61" s="317" t="s">
        <v>612</v>
      </c>
    </row>
    <row r="62" spans="1:25" ht="12">
      <c r="A62" s="317" t="s">
        <v>446</v>
      </c>
      <c r="B62" s="317" t="s">
        <v>804</v>
      </c>
      <c r="D62" s="317">
        <v>40993</v>
      </c>
      <c r="E62" s="317" t="s">
        <v>618</v>
      </c>
      <c r="F62" s="317">
        <v>2020</v>
      </c>
      <c r="G62" s="317">
        <v>0.984</v>
      </c>
      <c r="H62" s="317" t="s">
        <v>610</v>
      </c>
      <c r="K62" s="317">
        <v>0.962</v>
      </c>
      <c r="L62" s="317">
        <v>7</v>
      </c>
      <c r="M62" s="317">
        <v>182</v>
      </c>
      <c r="N62" s="317">
        <v>9.06</v>
      </c>
      <c r="O62" s="317">
        <v>3.04</v>
      </c>
      <c r="P62" s="317">
        <v>1.79</v>
      </c>
      <c r="Q62" s="317" t="s">
        <v>611</v>
      </c>
      <c r="R62" s="317">
        <v>1992</v>
      </c>
      <c r="S62" s="317">
        <v>1993</v>
      </c>
      <c r="T62" s="317">
        <v>148</v>
      </c>
      <c r="U62" s="317">
        <v>17</v>
      </c>
      <c r="V62" s="317">
        <v>0</v>
      </c>
      <c r="W62" s="317">
        <v>0</v>
      </c>
      <c r="X62" s="317">
        <v>0</v>
      </c>
      <c r="Y62" s="317" t="s">
        <v>612</v>
      </c>
    </row>
    <row r="63" spans="1:25" ht="12">
      <c r="A63" s="317" t="s">
        <v>150</v>
      </c>
      <c r="B63" s="317" t="s">
        <v>803</v>
      </c>
      <c r="D63" s="317">
        <v>40945</v>
      </c>
      <c r="E63" s="317" t="s">
        <v>635</v>
      </c>
      <c r="F63" s="317">
        <v>2020</v>
      </c>
      <c r="G63" s="317">
        <v>1.048</v>
      </c>
      <c r="K63" s="317">
        <v>1.031</v>
      </c>
      <c r="L63" s="317">
        <v>8</v>
      </c>
      <c r="M63" s="317">
        <v>186</v>
      </c>
      <c r="N63" s="317">
        <v>10.61</v>
      </c>
      <c r="O63" s="317">
        <v>3.27</v>
      </c>
      <c r="P63" s="317">
        <v>2.15</v>
      </c>
      <c r="Q63" s="317" t="s">
        <v>611</v>
      </c>
      <c r="R63" s="317">
        <v>2005</v>
      </c>
      <c r="S63" s="317">
        <v>2007</v>
      </c>
      <c r="T63" s="317">
        <v>148</v>
      </c>
      <c r="U63" s="317">
        <v>23</v>
      </c>
      <c r="V63" s="317">
        <v>33</v>
      </c>
      <c r="W63" s="317">
        <v>123</v>
      </c>
      <c r="X63" s="317" t="s">
        <v>614</v>
      </c>
      <c r="Y63" s="317" t="s">
        <v>612</v>
      </c>
    </row>
    <row r="64" spans="1:25" ht="12">
      <c r="A64" s="317" t="s">
        <v>558</v>
      </c>
      <c r="B64" s="317" t="s">
        <v>809</v>
      </c>
      <c r="D64" s="317">
        <v>41304</v>
      </c>
      <c r="E64" s="317" t="s">
        <v>631</v>
      </c>
      <c r="F64" s="317">
        <v>2020</v>
      </c>
      <c r="G64" s="317">
        <v>0.965</v>
      </c>
      <c r="K64" s="317">
        <v>0.954</v>
      </c>
      <c r="L64" s="317">
        <v>10</v>
      </c>
      <c r="M64" s="317">
        <v>210</v>
      </c>
      <c r="N64" s="317">
        <v>12.16</v>
      </c>
      <c r="O64" s="317">
        <v>3.86</v>
      </c>
      <c r="P64" s="317">
        <v>2.09</v>
      </c>
      <c r="Q64" s="317" t="s">
        <v>615</v>
      </c>
      <c r="R64" s="317">
        <v>1988</v>
      </c>
      <c r="S64" s="317">
        <v>1990</v>
      </c>
      <c r="T64" s="317">
        <v>148</v>
      </c>
      <c r="U64" s="317">
        <v>42</v>
      </c>
      <c r="V64" s="317">
        <v>0</v>
      </c>
      <c r="W64" s="317">
        <v>0</v>
      </c>
      <c r="X64" s="317">
        <v>0</v>
      </c>
      <c r="Y64" s="317" t="s">
        <v>612</v>
      </c>
    </row>
    <row r="65" spans="1:25" ht="12">
      <c r="A65" s="317" t="s">
        <v>471</v>
      </c>
      <c r="B65" s="317" t="s">
        <v>854</v>
      </c>
      <c r="D65" s="317">
        <v>44542</v>
      </c>
      <c r="E65" s="317" t="s">
        <v>637</v>
      </c>
      <c r="F65" s="317">
        <v>2020</v>
      </c>
      <c r="G65" s="317">
        <v>0.972</v>
      </c>
      <c r="H65" s="317" t="s">
        <v>610</v>
      </c>
      <c r="K65" s="317">
        <v>0.936</v>
      </c>
      <c r="L65" s="317">
        <v>5</v>
      </c>
      <c r="M65" s="317">
        <v>166</v>
      </c>
      <c r="N65" s="317">
        <v>6.5</v>
      </c>
      <c r="O65" s="317">
        <v>3</v>
      </c>
      <c r="P65" s="317">
        <v>1.61</v>
      </c>
      <c r="Q65" s="317" t="s">
        <v>611</v>
      </c>
      <c r="R65" s="317">
        <v>2003</v>
      </c>
      <c r="S65" s="317">
        <v>2004</v>
      </c>
      <c r="T65" s="317">
        <v>148</v>
      </c>
      <c r="U65" s="317">
        <v>6</v>
      </c>
      <c r="V65" s="317">
        <v>0</v>
      </c>
      <c r="W65" s="317">
        <v>0</v>
      </c>
      <c r="X65" s="317">
        <v>0</v>
      </c>
      <c r="Y65" s="317" t="s">
        <v>612</v>
      </c>
    </row>
    <row r="66" spans="1:25" ht="12">
      <c r="A66" s="317" t="s">
        <v>175</v>
      </c>
      <c r="B66" s="317" t="s">
        <v>655</v>
      </c>
      <c r="D66" s="317">
        <v>15880</v>
      </c>
      <c r="E66" s="317" t="s">
        <v>618</v>
      </c>
      <c r="F66" s="317">
        <v>2020</v>
      </c>
      <c r="G66" s="317">
        <v>1.087</v>
      </c>
      <c r="H66" s="317" t="s">
        <v>610</v>
      </c>
      <c r="K66" s="317">
        <v>1.06</v>
      </c>
      <c r="L66" s="317">
        <v>8</v>
      </c>
      <c r="M66" s="317">
        <v>139</v>
      </c>
      <c r="N66" s="317">
        <v>10.94</v>
      </c>
      <c r="O66" s="317">
        <v>3.6</v>
      </c>
      <c r="P66" s="317">
        <v>2.25</v>
      </c>
      <c r="Q66" s="317" t="s">
        <v>611</v>
      </c>
      <c r="R66" s="317">
        <v>1993</v>
      </c>
      <c r="S66" s="317">
        <v>1993</v>
      </c>
      <c r="T66" s="317">
        <v>148</v>
      </c>
      <c r="U66" s="317">
        <v>21</v>
      </c>
      <c r="V66" s="317">
        <v>27</v>
      </c>
      <c r="W66" s="317">
        <v>120</v>
      </c>
      <c r="X66" s="317" t="s">
        <v>617</v>
      </c>
      <c r="Y66" s="317" t="s">
        <v>612</v>
      </c>
    </row>
    <row r="67" spans="1:25" ht="12">
      <c r="A67" s="317" t="s">
        <v>447</v>
      </c>
      <c r="B67" s="317" t="s">
        <v>789</v>
      </c>
      <c r="D67" s="317">
        <v>17420</v>
      </c>
      <c r="E67" s="317" t="s">
        <v>623</v>
      </c>
      <c r="F67" s="317">
        <v>2020</v>
      </c>
      <c r="G67" s="317">
        <v>0.954</v>
      </c>
      <c r="K67" s="317">
        <v>0.929</v>
      </c>
      <c r="L67" s="317">
        <v>6</v>
      </c>
      <c r="M67" s="317">
        <v>162</v>
      </c>
      <c r="N67" s="317">
        <v>8.3</v>
      </c>
      <c r="O67" s="317">
        <v>3</v>
      </c>
      <c r="P67" s="317">
        <v>1.8</v>
      </c>
      <c r="Q67" s="317" t="s">
        <v>611</v>
      </c>
      <c r="R67" s="317">
        <v>2002</v>
      </c>
      <c r="S67" s="317">
        <v>2007</v>
      </c>
      <c r="T67" s="317">
        <v>148</v>
      </c>
      <c r="U67" s="317">
        <v>20</v>
      </c>
      <c r="V67" s="317">
        <v>28</v>
      </c>
      <c r="W67" s="317">
        <v>124</v>
      </c>
      <c r="X67" s="317" t="s">
        <v>617</v>
      </c>
      <c r="Y67" s="317" t="s">
        <v>612</v>
      </c>
    </row>
    <row r="68" spans="1:25" ht="12">
      <c r="A68" s="317" t="s">
        <v>559</v>
      </c>
      <c r="B68" s="317" t="s">
        <v>678</v>
      </c>
      <c r="D68" s="317">
        <v>16601</v>
      </c>
      <c r="E68" s="317" t="s">
        <v>637</v>
      </c>
      <c r="F68" s="317">
        <v>2020</v>
      </c>
      <c r="G68" s="317">
        <v>1.184</v>
      </c>
      <c r="H68" s="317" t="s">
        <v>610</v>
      </c>
      <c r="K68" s="317">
        <v>1.152</v>
      </c>
      <c r="L68" s="317">
        <v>11</v>
      </c>
      <c r="M68" s="317">
        <v>147</v>
      </c>
      <c r="N68" s="317">
        <v>12.48</v>
      </c>
      <c r="O68" s="317">
        <v>3.98</v>
      </c>
      <c r="P68" s="317">
        <v>2.54</v>
      </c>
      <c r="Q68" s="317" t="s">
        <v>611</v>
      </c>
      <c r="R68" s="317">
        <v>1995</v>
      </c>
      <c r="S68" s="317">
        <v>1995</v>
      </c>
      <c r="T68" s="317">
        <v>148</v>
      </c>
      <c r="U68" s="317">
        <v>24</v>
      </c>
      <c r="V68" s="317">
        <v>0</v>
      </c>
      <c r="W68" s="317">
        <v>0</v>
      </c>
      <c r="X68" s="317">
        <v>0</v>
      </c>
      <c r="Y68" s="317" t="s">
        <v>612</v>
      </c>
    </row>
    <row r="69" spans="1:25" ht="12">
      <c r="A69" s="317" t="s">
        <v>448</v>
      </c>
      <c r="B69" s="317" t="s">
        <v>720</v>
      </c>
      <c r="D69" s="317">
        <v>18150</v>
      </c>
      <c r="E69" s="317" t="s">
        <v>631</v>
      </c>
      <c r="F69" s="317">
        <v>2020</v>
      </c>
      <c r="G69" s="317">
        <v>1.023</v>
      </c>
      <c r="K69" s="317">
        <v>1.011</v>
      </c>
      <c r="L69" s="317">
        <v>7</v>
      </c>
      <c r="M69" s="317">
        <v>154</v>
      </c>
      <c r="N69" s="317">
        <v>9.54</v>
      </c>
      <c r="O69" s="317">
        <v>3.21</v>
      </c>
      <c r="P69" s="317">
        <v>1.98</v>
      </c>
      <c r="Q69" s="317" t="s">
        <v>611</v>
      </c>
      <c r="R69" s="317">
        <v>1993</v>
      </c>
      <c r="S69" s="317">
        <v>1995</v>
      </c>
      <c r="T69" s="317">
        <v>148</v>
      </c>
      <c r="U69" s="317">
        <v>17</v>
      </c>
      <c r="V69" s="317">
        <v>0</v>
      </c>
      <c r="W69" s="317">
        <v>0</v>
      </c>
      <c r="X69" s="317">
        <v>0</v>
      </c>
      <c r="Y69" s="317" t="s">
        <v>612</v>
      </c>
    </row>
    <row r="70" spans="1:25" ht="12">
      <c r="A70" s="317" t="s">
        <v>449</v>
      </c>
      <c r="B70" s="317" t="s">
        <v>805</v>
      </c>
      <c r="D70" s="317">
        <v>41078</v>
      </c>
      <c r="E70" s="317" t="s">
        <v>634</v>
      </c>
      <c r="F70" s="317">
        <v>2020</v>
      </c>
      <c r="G70" s="317">
        <v>1.072</v>
      </c>
      <c r="H70" s="317" t="s">
        <v>610</v>
      </c>
      <c r="K70" s="317">
        <v>1.053</v>
      </c>
      <c r="L70" s="317">
        <v>8</v>
      </c>
      <c r="M70" s="317">
        <v>162</v>
      </c>
      <c r="N70" s="317">
        <v>10.85</v>
      </c>
      <c r="O70" s="317">
        <v>3.14</v>
      </c>
      <c r="P70" s="317">
        <v>2.37</v>
      </c>
      <c r="Q70" s="317" t="s">
        <v>611</v>
      </c>
      <c r="R70" s="317">
        <v>1995</v>
      </c>
      <c r="S70" s="317">
        <v>1996</v>
      </c>
      <c r="T70" s="317">
        <v>148</v>
      </c>
      <c r="U70" s="317">
        <v>20</v>
      </c>
      <c r="V70" s="317">
        <v>0</v>
      </c>
      <c r="W70" s="317">
        <v>0</v>
      </c>
      <c r="X70" s="317">
        <v>0</v>
      </c>
      <c r="Y70" s="317" t="s">
        <v>612</v>
      </c>
    </row>
    <row r="71" spans="1:25" ht="12">
      <c r="A71" s="317" t="s">
        <v>450</v>
      </c>
      <c r="B71" s="317" t="s">
        <v>719</v>
      </c>
      <c r="D71" s="317">
        <v>18136</v>
      </c>
      <c r="E71" s="317" t="s">
        <v>627</v>
      </c>
      <c r="F71" s="317">
        <v>2020</v>
      </c>
      <c r="G71" s="317">
        <v>1.009</v>
      </c>
      <c r="H71" s="317" t="s">
        <v>610</v>
      </c>
      <c r="K71" s="317">
        <v>0.999</v>
      </c>
      <c r="L71" s="317">
        <v>7</v>
      </c>
      <c r="M71" s="317">
        <v>160</v>
      </c>
      <c r="N71" s="317">
        <v>9.58</v>
      </c>
      <c r="O71" s="317">
        <v>3.3</v>
      </c>
      <c r="P71" s="317">
        <v>1.99</v>
      </c>
      <c r="Q71" s="317" t="s">
        <v>611</v>
      </c>
      <c r="R71" s="317">
        <v>1995</v>
      </c>
      <c r="S71" s="317">
        <v>1996</v>
      </c>
      <c r="T71" s="317">
        <v>148</v>
      </c>
      <c r="U71" s="317">
        <v>19</v>
      </c>
      <c r="V71" s="317">
        <v>0</v>
      </c>
      <c r="W71" s="317">
        <v>0</v>
      </c>
      <c r="X71" s="317">
        <v>0</v>
      </c>
      <c r="Y71" s="317" t="s">
        <v>612</v>
      </c>
    </row>
    <row r="72" spans="1:25" ht="12">
      <c r="A72" s="317" t="s">
        <v>674</v>
      </c>
      <c r="B72" s="317" t="s">
        <v>675</v>
      </c>
      <c r="D72" s="317">
        <v>16253</v>
      </c>
      <c r="E72" s="317" t="s">
        <v>637</v>
      </c>
      <c r="F72" s="317">
        <v>2020</v>
      </c>
      <c r="G72" s="323">
        <v>0.982</v>
      </c>
      <c r="H72" s="317" t="s">
        <v>610</v>
      </c>
      <c r="K72" s="317">
        <v>0.972</v>
      </c>
      <c r="L72" s="317">
        <v>7</v>
      </c>
      <c r="M72" s="317">
        <v>191</v>
      </c>
      <c r="N72" s="317">
        <v>9.48</v>
      </c>
      <c r="O72" s="317">
        <v>3.23</v>
      </c>
      <c r="P72" s="317">
        <v>1.85</v>
      </c>
      <c r="Q72" s="317" t="s">
        <v>611</v>
      </c>
      <c r="R72" s="317">
        <v>1994</v>
      </c>
      <c r="S72" s="317">
        <v>1996</v>
      </c>
      <c r="T72" s="317">
        <v>148</v>
      </c>
      <c r="U72" s="317">
        <v>20</v>
      </c>
      <c r="V72" s="317">
        <v>0</v>
      </c>
      <c r="W72" s="317">
        <v>0</v>
      </c>
      <c r="X72" s="317">
        <v>0</v>
      </c>
      <c r="Y72" s="317" t="s">
        <v>612</v>
      </c>
    </row>
    <row r="73" spans="1:25" ht="12">
      <c r="A73" s="317" t="s">
        <v>451</v>
      </c>
      <c r="B73" s="317" t="s">
        <v>863</v>
      </c>
      <c r="D73" s="317">
        <v>44983</v>
      </c>
      <c r="E73" s="317" t="s">
        <v>864</v>
      </c>
      <c r="F73" s="317">
        <v>2020</v>
      </c>
      <c r="G73" s="317">
        <v>1.275</v>
      </c>
      <c r="H73" s="317" t="s">
        <v>610</v>
      </c>
      <c r="K73" s="317">
        <v>1.236</v>
      </c>
      <c r="L73" s="317">
        <v>11</v>
      </c>
      <c r="M73" s="317">
        <v>87</v>
      </c>
      <c r="N73" s="317">
        <v>12.6</v>
      </c>
      <c r="O73" s="317">
        <v>3.92</v>
      </c>
      <c r="P73" s="317">
        <v>3.01</v>
      </c>
      <c r="Q73" s="317" t="s">
        <v>611</v>
      </c>
      <c r="R73" s="317">
        <v>2017</v>
      </c>
      <c r="S73" s="317">
        <v>2018</v>
      </c>
      <c r="T73" s="317">
        <v>148</v>
      </c>
      <c r="U73" s="317">
        <v>23</v>
      </c>
      <c r="V73" s="317">
        <v>0</v>
      </c>
      <c r="W73" s="317">
        <v>0</v>
      </c>
      <c r="X73" s="317">
        <v>0</v>
      </c>
      <c r="Y73" s="317" t="s">
        <v>612</v>
      </c>
    </row>
    <row r="74" spans="1:25" ht="12">
      <c r="A74" s="317" t="s">
        <v>180</v>
      </c>
      <c r="B74" s="317" t="s">
        <v>822</v>
      </c>
      <c r="D74" s="317">
        <v>42554</v>
      </c>
      <c r="E74" s="317" t="s">
        <v>624</v>
      </c>
      <c r="F74" s="317">
        <v>2020</v>
      </c>
      <c r="G74" s="317">
        <v>1.032</v>
      </c>
      <c r="H74" s="317" t="s">
        <v>610</v>
      </c>
      <c r="K74" s="317">
        <v>1.018</v>
      </c>
      <c r="L74" s="317">
        <v>10</v>
      </c>
      <c r="M74" s="317">
        <v>230</v>
      </c>
      <c r="N74" s="317">
        <v>11.96</v>
      </c>
      <c r="O74" s="317">
        <v>3.89</v>
      </c>
      <c r="P74" s="317">
        <v>2.3</v>
      </c>
      <c r="Q74" s="317" t="s">
        <v>615</v>
      </c>
      <c r="R74" s="317">
        <v>1992</v>
      </c>
      <c r="S74" s="317">
        <v>1996</v>
      </c>
      <c r="T74" s="317">
        <v>148</v>
      </c>
      <c r="U74" s="317">
        <v>35</v>
      </c>
      <c r="V74" s="317">
        <v>0</v>
      </c>
      <c r="W74" s="317">
        <v>0</v>
      </c>
      <c r="X74" s="317">
        <v>0</v>
      </c>
      <c r="Y74" s="317" t="s">
        <v>612</v>
      </c>
    </row>
    <row r="75" spans="1:25" ht="12">
      <c r="A75" s="317" t="s">
        <v>452</v>
      </c>
      <c r="B75" s="317" t="s">
        <v>699</v>
      </c>
      <c r="D75" s="317">
        <v>17701</v>
      </c>
      <c r="E75" s="317" t="s">
        <v>634</v>
      </c>
      <c r="F75" s="317">
        <v>2020</v>
      </c>
      <c r="G75" s="317">
        <v>1.122</v>
      </c>
      <c r="H75" s="317" t="s">
        <v>610</v>
      </c>
      <c r="K75" s="317">
        <v>1.1</v>
      </c>
      <c r="L75" s="317">
        <v>10</v>
      </c>
      <c r="M75" s="317">
        <v>134</v>
      </c>
      <c r="N75" s="317">
        <v>11.99</v>
      </c>
      <c r="O75" s="317">
        <v>3.83</v>
      </c>
      <c r="P75" s="317">
        <v>2.55</v>
      </c>
      <c r="Q75" s="317" t="s">
        <v>611</v>
      </c>
      <c r="R75" s="317">
        <v>1995</v>
      </c>
      <c r="S75" s="317">
        <v>1995</v>
      </c>
      <c r="T75" s="317">
        <v>148</v>
      </c>
      <c r="U75" s="317">
        <v>25</v>
      </c>
      <c r="V75" s="317">
        <v>0</v>
      </c>
      <c r="W75" s="317">
        <v>0</v>
      </c>
      <c r="X75" s="317">
        <v>0</v>
      </c>
      <c r="Y75" s="317" t="s">
        <v>612</v>
      </c>
    </row>
    <row r="76" spans="1:25" ht="12">
      <c r="A76" s="317" t="s">
        <v>733</v>
      </c>
      <c r="B76" s="317" t="s">
        <v>734</v>
      </c>
      <c r="D76" s="317">
        <v>18312</v>
      </c>
      <c r="E76" s="317" t="s">
        <v>635</v>
      </c>
      <c r="F76" s="317">
        <v>2020</v>
      </c>
      <c r="G76" s="317">
        <v>1.06</v>
      </c>
      <c r="K76" s="317">
        <v>1.035</v>
      </c>
      <c r="L76" s="317">
        <v>7</v>
      </c>
      <c r="M76" s="317">
        <v>115</v>
      </c>
      <c r="N76" s="317">
        <v>9.43</v>
      </c>
      <c r="O76" s="317">
        <v>3.08</v>
      </c>
      <c r="P76" s="317">
        <v>2.15</v>
      </c>
      <c r="Q76" s="317" t="s">
        <v>611</v>
      </c>
      <c r="R76" s="317">
        <v>1995</v>
      </c>
      <c r="S76" s="317">
        <v>1996</v>
      </c>
      <c r="T76" s="317">
        <v>148</v>
      </c>
      <c r="U76" s="317">
        <v>15</v>
      </c>
      <c r="V76" s="317">
        <v>27</v>
      </c>
      <c r="W76" s="317">
        <v>132</v>
      </c>
      <c r="X76" s="317" t="s">
        <v>617</v>
      </c>
      <c r="Y76" s="317" t="s">
        <v>612</v>
      </c>
    </row>
    <row r="77" spans="1:25" ht="12">
      <c r="A77" s="317" t="s">
        <v>693</v>
      </c>
      <c r="B77" s="317" t="s">
        <v>694</v>
      </c>
      <c r="D77" s="317">
        <v>17496</v>
      </c>
      <c r="E77" s="317" t="s">
        <v>620</v>
      </c>
      <c r="F77" s="317">
        <v>2020</v>
      </c>
      <c r="G77" s="317">
        <v>1.019</v>
      </c>
      <c r="K77" s="317">
        <v>0.999</v>
      </c>
      <c r="L77" s="317">
        <v>7</v>
      </c>
      <c r="M77" s="317">
        <v>155</v>
      </c>
      <c r="N77" s="317">
        <v>9.58</v>
      </c>
      <c r="O77" s="317">
        <v>3.3</v>
      </c>
      <c r="P77" s="317">
        <v>1.98</v>
      </c>
      <c r="Q77" s="317" t="s">
        <v>611</v>
      </c>
      <c r="R77" s="317">
        <v>1995</v>
      </c>
      <c r="S77" s="317">
        <v>1995</v>
      </c>
      <c r="T77" s="317">
        <v>148</v>
      </c>
      <c r="U77" s="317">
        <v>19</v>
      </c>
      <c r="V77" s="317">
        <v>0</v>
      </c>
      <c r="W77" s="317">
        <v>0</v>
      </c>
      <c r="X77" s="317">
        <v>0</v>
      </c>
      <c r="Y77" s="317" t="s">
        <v>612</v>
      </c>
    </row>
    <row r="78" spans="1:25" ht="12">
      <c r="A78" s="317" t="s">
        <v>560</v>
      </c>
      <c r="B78" s="317" t="s">
        <v>666</v>
      </c>
      <c r="D78" s="317">
        <v>16071</v>
      </c>
      <c r="E78" s="317" t="s">
        <v>631</v>
      </c>
      <c r="F78" s="317">
        <v>2020</v>
      </c>
      <c r="G78" s="317">
        <v>1.03</v>
      </c>
      <c r="H78" s="317" t="s">
        <v>610</v>
      </c>
      <c r="K78" s="317">
        <v>1.012</v>
      </c>
      <c r="L78" s="317">
        <v>7</v>
      </c>
      <c r="M78" s="317">
        <v>178</v>
      </c>
      <c r="N78" s="317">
        <v>9.97</v>
      </c>
      <c r="O78" s="317">
        <v>3.39</v>
      </c>
      <c r="P78" s="317">
        <v>2.01</v>
      </c>
      <c r="Q78" s="317" t="s">
        <v>611</v>
      </c>
      <c r="R78" s="317">
        <v>1996</v>
      </c>
      <c r="S78" s="317">
        <v>1996</v>
      </c>
      <c r="T78" s="317">
        <v>148</v>
      </c>
      <c r="U78" s="317">
        <v>19</v>
      </c>
      <c r="V78" s="317">
        <v>0</v>
      </c>
      <c r="W78" s="317">
        <v>0</v>
      </c>
      <c r="X78" s="317">
        <v>0</v>
      </c>
      <c r="Y78" s="317" t="s">
        <v>612</v>
      </c>
    </row>
    <row r="79" spans="1:25" ht="12">
      <c r="A79" s="317" t="s">
        <v>453</v>
      </c>
      <c r="B79" s="317" t="s">
        <v>760</v>
      </c>
      <c r="D79" s="317">
        <v>36784</v>
      </c>
      <c r="E79" s="317" t="s">
        <v>620</v>
      </c>
      <c r="F79" s="317">
        <v>2020</v>
      </c>
      <c r="G79" s="317">
        <v>1.027</v>
      </c>
      <c r="K79" s="317">
        <v>1.011</v>
      </c>
      <c r="L79" s="317">
        <v>7</v>
      </c>
      <c r="M79" s="317">
        <v>175</v>
      </c>
      <c r="N79" s="317">
        <v>9.97</v>
      </c>
      <c r="O79" s="317">
        <v>3.39</v>
      </c>
      <c r="P79" s="317">
        <v>2.03</v>
      </c>
      <c r="Q79" s="317" t="s">
        <v>611</v>
      </c>
      <c r="R79" s="317">
        <v>1996</v>
      </c>
      <c r="S79" s="317">
        <v>1997</v>
      </c>
      <c r="T79" s="317">
        <v>148</v>
      </c>
      <c r="U79" s="317">
        <v>19</v>
      </c>
      <c r="V79" s="317">
        <v>0</v>
      </c>
      <c r="W79" s="317">
        <v>0</v>
      </c>
      <c r="X79" s="317">
        <v>0</v>
      </c>
      <c r="Y79" s="317" t="s">
        <v>612</v>
      </c>
    </row>
    <row r="80" spans="1:25" ht="12">
      <c r="A80" s="317" t="s">
        <v>454</v>
      </c>
      <c r="B80" s="317" t="s">
        <v>656</v>
      </c>
      <c r="D80" s="317">
        <v>15886</v>
      </c>
      <c r="E80" s="317" t="s">
        <v>634</v>
      </c>
      <c r="F80" s="317">
        <v>2020</v>
      </c>
      <c r="G80" s="323">
        <v>1.006</v>
      </c>
      <c r="H80" s="317" t="s">
        <v>610</v>
      </c>
      <c r="K80" s="317">
        <v>0.994</v>
      </c>
      <c r="L80" s="317">
        <v>7</v>
      </c>
      <c r="M80" s="317">
        <v>166</v>
      </c>
      <c r="N80" s="317">
        <v>9.47</v>
      </c>
      <c r="O80" s="317">
        <v>3.25</v>
      </c>
      <c r="P80" s="317">
        <v>2.06</v>
      </c>
      <c r="Q80" s="317" t="s">
        <v>611</v>
      </c>
      <c r="R80" s="317">
        <v>1999</v>
      </c>
      <c r="S80" s="317">
        <v>1999</v>
      </c>
      <c r="T80" s="317">
        <v>148</v>
      </c>
      <c r="U80" s="317">
        <v>19</v>
      </c>
      <c r="V80" s="317">
        <v>0</v>
      </c>
      <c r="W80" s="317">
        <v>0</v>
      </c>
      <c r="X80" s="317">
        <v>0</v>
      </c>
      <c r="Y80" s="317" t="s">
        <v>612</v>
      </c>
    </row>
    <row r="81" spans="1:25" ht="12">
      <c r="A81" s="317" t="s">
        <v>154</v>
      </c>
      <c r="B81" s="317" t="s">
        <v>798</v>
      </c>
      <c r="D81" s="317">
        <v>40467</v>
      </c>
      <c r="E81" s="317" t="s">
        <v>631</v>
      </c>
      <c r="F81" s="317">
        <v>2020</v>
      </c>
      <c r="G81" s="317">
        <v>1.034</v>
      </c>
      <c r="K81" s="317">
        <v>1.018</v>
      </c>
      <c r="L81" s="317">
        <v>8</v>
      </c>
      <c r="M81" s="317">
        <v>151</v>
      </c>
      <c r="N81" s="317">
        <v>10.3</v>
      </c>
      <c r="O81" s="317">
        <v>3.44</v>
      </c>
      <c r="P81" s="317">
        <v>2.04</v>
      </c>
      <c r="Q81" s="317" t="s">
        <v>611</v>
      </c>
      <c r="R81" s="317">
        <v>1993</v>
      </c>
      <c r="S81" s="317">
        <v>1993</v>
      </c>
      <c r="T81" s="317">
        <v>148</v>
      </c>
      <c r="U81" s="317">
        <v>20</v>
      </c>
      <c r="V81" s="317">
        <v>0</v>
      </c>
      <c r="W81" s="317">
        <v>0</v>
      </c>
      <c r="X81" s="317">
        <v>0</v>
      </c>
      <c r="Y81" s="317" t="s">
        <v>612</v>
      </c>
    </row>
    <row r="82" spans="1:25" ht="12">
      <c r="A82" s="317" t="s">
        <v>125</v>
      </c>
      <c r="B82" s="317" t="s">
        <v>663</v>
      </c>
      <c r="D82" s="317">
        <v>16067</v>
      </c>
      <c r="E82" s="317" t="s">
        <v>624</v>
      </c>
      <c r="F82" s="317">
        <v>2020</v>
      </c>
      <c r="G82" s="317">
        <v>1.018</v>
      </c>
      <c r="H82" s="317" t="s">
        <v>610</v>
      </c>
      <c r="K82" s="317">
        <v>1.003</v>
      </c>
      <c r="L82" s="317">
        <v>7</v>
      </c>
      <c r="M82" s="317">
        <v>184</v>
      </c>
      <c r="N82" s="317">
        <v>9.97</v>
      </c>
      <c r="O82" s="317">
        <v>3.39</v>
      </c>
      <c r="P82" s="317">
        <v>2.04</v>
      </c>
      <c r="Q82" s="317" t="s">
        <v>611</v>
      </c>
      <c r="R82" s="317">
        <v>1996</v>
      </c>
      <c r="S82" s="317">
        <v>2001</v>
      </c>
      <c r="T82" s="317">
        <v>148</v>
      </c>
      <c r="U82" s="317">
        <v>20</v>
      </c>
      <c r="V82" s="317">
        <v>0</v>
      </c>
      <c r="W82" s="317">
        <v>0</v>
      </c>
      <c r="X82" s="317">
        <v>0</v>
      </c>
      <c r="Y82" s="317" t="s">
        <v>612</v>
      </c>
    </row>
    <row r="83" spans="1:25" ht="12">
      <c r="A83" s="317" t="s">
        <v>479</v>
      </c>
      <c r="B83" s="317" t="s">
        <v>663</v>
      </c>
      <c r="D83" s="317">
        <v>44984</v>
      </c>
      <c r="E83" s="317" t="s">
        <v>624</v>
      </c>
      <c r="F83" s="317">
        <v>2020</v>
      </c>
      <c r="G83" s="317">
        <v>1.005</v>
      </c>
      <c r="H83" s="317" t="s">
        <v>610</v>
      </c>
      <c r="J83" s="317" t="s">
        <v>671</v>
      </c>
      <c r="K83" s="317">
        <v>0.996</v>
      </c>
      <c r="L83" s="317">
        <v>2</v>
      </c>
      <c r="M83" s="317">
        <v>184</v>
      </c>
      <c r="N83" s="317">
        <v>9.97</v>
      </c>
      <c r="O83" s="317">
        <v>3.39</v>
      </c>
      <c r="P83" s="317">
        <v>2.04</v>
      </c>
      <c r="Q83" s="317" t="s">
        <v>615</v>
      </c>
      <c r="R83" s="317">
        <v>1996</v>
      </c>
      <c r="S83" s="317">
        <v>2001</v>
      </c>
      <c r="T83" s="317">
        <v>148</v>
      </c>
      <c r="U83" s="317">
        <v>21</v>
      </c>
      <c r="V83" s="317">
        <v>0</v>
      </c>
      <c r="W83" s="317">
        <v>0</v>
      </c>
      <c r="X83" s="317">
        <v>0</v>
      </c>
      <c r="Y83" s="317" t="s">
        <v>612</v>
      </c>
    </row>
    <row r="84" spans="1:25" ht="12">
      <c r="A84" s="317" t="s">
        <v>328</v>
      </c>
      <c r="B84" s="317" t="s">
        <v>668</v>
      </c>
      <c r="D84" s="317">
        <v>16100</v>
      </c>
      <c r="E84" s="317" t="s">
        <v>624</v>
      </c>
      <c r="F84" s="317">
        <v>2020</v>
      </c>
      <c r="G84" s="317">
        <v>1.01</v>
      </c>
      <c r="K84" s="317">
        <v>0.992</v>
      </c>
      <c r="L84" s="317">
        <v>7</v>
      </c>
      <c r="M84" s="317">
        <v>165</v>
      </c>
      <c r="N84" s="317">
        <v>9.5</v>
      </c>
      <c r="O84" s="317">
        <v>3.24</v>
      </c>
      <c r="P84" s="317">
        <v>2.06</v>
      </c>
      <c r="Q84" s="317" t="s">
        <v>611</v>
      </c>
      <c r="R84" s="317">
        <v>1999</v>
      </c>
      <c r="S84" s="317">
        <v>1999</v>
      </c>
      <c r="T84" s="317">
        <v>148</v>
      </c>
      <c r="U84" s="317">
        <v>18</v>
      </c>
      <c r="V84" s="317">
        <v>0</v>
      </c>
      <c r="W84" s="317">
        <v>0</v>
      </c>
      <c r="X84" s="317">
        <v>0</v>
      </c>
      <c r="Y84" s="317" t="s">
        <v>612</v>
      </c>
    </row>
    <row r="85" spans="1:25" ht="12">
      <c r="A85" s="317" t="s">
        <v>181</v>
      </c>
      <c r="B85" s="317" t="s">
        <v>823</v>
      </c>
      <c r="D85" s="317">
        <v>42815</v>
      </c>
      <c r="E85" s="317" t="s">
        <v>631</v>
      </c>
      <c r="F85" s="317">
        <v>2020</v>
      </c>
      <c r="G85" s="317">
        <v>1.009</v>
      </c>
      <c r="H85" s="317" t="s">
        <v>610</v>
      </c>
      <c r="K85" s="317">
        <v>0.992</v>
      </c>
      <c r="L85" s="317">
        <v>7</v>
      </c>
      <c r="M85" s="317">
        <v>176</v>
      </c>
      <c r="N85" s="317">
        <v>9.52</v>
      </c>
      <c r="O85" s="317">
        <v>3.25</v>
      </c>
      <c r="P85" s="317">
        <v>2</v>
      </c>
      <c r="Q85" s="317" t="s">
        <v>611</v>
      </c>
      <c r="R85" s="317">
        <v>1999</v>
      </c>
      <c r="S85" s="317">
        <v>2001</v>
      </c>
      <c r="T85" s="317">
        <v>148</v>
      </c>
      <c r="U85" s="317">
        <v>19</v>
      </c>
      <c r="V85" s="317">
        <v>0</v>
      </c>
      <c r="W85" s="317">
        <v>0</v>
      </c>
      <c r="X85" s="317">
        <v>0</v>
      </c>
      <c r="Y85" s="317" t="s">
        <v>612</v>
      </c>
    </row>
    <row r="86" spans="1:25" ht="12">
      <c r="A86" s="317" t="s">
        <v>167</v>
      </c>
      <c r="B86" s="317" t="s">
        <v>725</v>
      </c>
      <c r="D86" s="317">
        <v>18205</v>
      </c>
      <c r="E86" s="317" t="s">
        <v>627</v>
      </c>
      <c r="F86" s="317">
        <v>2020</v>
      </c>
      <c r="G86" s="317">
        <v>1.057</v>
      </c>
      <c r="H86" s="317" t="s">
        <v>610</v>
      </c>
      <c r="K86" s="317">
        <v>1.03</v>
      </c>
      <c r="L86" s="317">
        <v>7</v>
      </c>
      <c r="M86" s="317">
        <v>124</v>
      </c>
      <c r="N86" s="317">
        <v>9.43</v>
      </c>
      <c r="O86" s="317">
        <v>3.05</v>
      </c>
      <c r="P86" s="317">
        <v>2.13</v>
      </c>
      <c r="Q86" s="317" t="s">
        <v>611</v>
      </c>
      <c r="R86" s="317">
        <v>1995</v>
      </c>
      <c r="S86" s="317">
        <v>1996</v>
      </c>
      <c r="T86" s="317">
        <v>148</v>
      </c>
      <c r="U86" s="317">
        <v>20</v>
      </c>
      <c r="V86" s="317">
        <v>27</v>
      </c>
      <c r="W86" s="317">
        <v>132</v>
      </c>
      <c r="X86" s="317" t="s">
        <v>617</v>
      </c>
      <c r="Y86" s="317" t="s">
        <v>612</v>
      </c>
    </row>
    <row r="87" spans="1:25" ht="12">
      <c r="A87" s="317" t="s">
        <v>882</v>
      </c>
      <c r="B87" s="317" t="s">
        <v>725</v>
      </c>
      <c r="D87" s="317">
        <v>46450</v>
      </c>
      <c r="E87" s="317" t="s">
        <v>637</v>
      </c>
      <c r="F87" s="317">
        <v>2020</v>
      </c>
      <c r="G87" s="317">
        <v>1.056</v>
      </c>
      <c r="H87" s="317" t="s">
        <v>610</v>
      </c>
      <c r="J87" s="317" t="s">
        <v>671</v>
      </c>
      <c r="K87" s="317">
        <v>1.03</v>
      </c>
      <c r="L87" s="317">
        <v>2</v>
      </c>
      <c r="M87" s="317">
        <v>124</v>
      </c>
      <c r="N87" s="317">
        <v>9.43</v>
      </c>
      <c r="O87" s="317">
        <v>3.05</v>
      </c>
      <c r="P87" s="317">
        <v>2.13</v>
      </c>
      <c r="Q87" s="317" t="s">
        <v>611</v>
      </c>
      <c r="R87" s="317">
        <v>1995</v>
      </c>
      <c r="S87" s="317">
        <v>1996</v>
      </c>
      <c r="T87" s="317">
        <v>148</v>
      </c>
      <c r="U87" s="317">
        <v>20</v>
      </c>
      <c r="V87" s="317">
        <v>27</v>
      </c>
      <c r="W87" s="317">
        <v>132</v>
      </c>
      <c r="X87" s="317" t="s">
        <v>617</v>
      </c>
      <c r="Y87" s="317" t="s">
        <v>612</v>
      </c>
    </row>
    <row r="88" spans="1:25" ht="12">
      <c r="A88" s="317" t="s">
        <v>484</v>
      </c>
      <c r="B88" s="317" t="s">
        <v>712</v>
      </c>
      <c r="D88" s="317">
        <v>18076</v>
      </c>
      <c r="E88" s="317" t="s">
        <v>618</v>
      </c>
      <c r="F88" s="317">
        <v>2020</v>
      </c>
      <c r="G88" s="317">
        <v>1.096</v>
      </c>
      <c r="H88" s="317" t="s">
        <v>610</v>
      </c>
      <c r="K88" s="317">
        <v>1.076</v>
      </c>
      <c r="L88" s="317">
        <v>8</v>
      </c>
      <c r="M88" s="317">
        <v>115</v>
      </c>
      <c r="N88" s="317">
        <v>10.63</v>
      </c>
      <c r="O88" s="317">
        <v>3.29</v>
      </c>
      <c r="P88" s="317">
        <v>2.31</v>
      </c>
      <c r="Q88" s="317" t="s">
        <v>611</v>
      </c>
      <c r="R88" s="317">
        <v>1997</v>
      </c>
      <c r="S88" s="317">
        <v>2000</v>
      </c>
      <c r="T88" s="317">
        <v>148</v>
      </c>
      <c r="U88" s="317">
        <v>19</v>
      </c>
      <c r="V88" s="317">
        <v>0</v>
      </c>
      <c r="W88" s="317">
        <v>0</v>
      </c>
      <c r="X88" s="317">
        <v>0</v>
      </c>
      <c r="Y88" s="317" t="s">
        <v>612</v>
      </c>
    </row>
    <row r="89" spans="1:25" ht="12">
      <c r="A89" s="317" t="s">
        <v>171</v>
      </c>
      <c r="B89" s="317" t="s">
        <v>768</v>
      </c>
      <c r="D89" s="317">
        <v>36953</v>
      </c>
      <c r="E89" s="317" t="s">
        <v>638</v>
      </c>
      <c r="F89" s="317">
        <v>2020</v>
      </c>
      <c r="G89" s="317">
        <v>0.898</v>
      </c>
      <c r="K89" s="317">
        <v>0.888</v>
      </c>
      <c r="L89" s="317">
        <v>7</v>
      </c>
      <c r="M89" s="317">
        <v>267</v>
      </c>
      <c r="N89" s="317">
        <v>9.52</v>
      </c>
      <c r="O89" s="317">
        <v>3.1</v>
      </c>
      <c r="P89" s="317">
        <v>1.72</v>
      </c>
      <c r="Q89" s="317" t="s">
        <v>615</v>
      </c>
      <c r="R89" s="317">
        <v>1985</v>
      </c>
      <c r="S89" s="317">
        <v>1992</v>
      </c>
      <c r="T89" s="317">
        <v>148</v>
      </c>
      <c r="U89" s="317">
        <v>27</v>
      </c>
      <c r="V89" s="317">
        <v>0</v>
      </c>
      <c r="W89" s="317">
        <v>0</v>
      </c>
      <c r="X89" s="317">
        <v>0</v>
      </c>
      <c r="Y89" s="317" t="s">
        <v>612</v>
      </c>
    </row>
    <row r="90" spans="1:25" ht="12">
      <c r="A90" s="317" t="s">
        <v>455</v>
      </c>
      <c r="B90" s="317" t="s">
        <v>770</v>
      </c>
      <c r="D90" s="317">
        <v>36965</v>
      </c>
      <c r="E90" s="317" t="s">
        <v>638</v>
      </c>
      <c r="F90" s="317">
        <v>2020</v>
      </c>
      <c r="G90" s="317">
        <v>1.003</v>
      </c>
      <c r="H90" s="317" t="s">
        <v>610</v>
      </c>
      <c r="K90" s="317">
        <v>0.988</v>
      </c>
      <c r="L90" s="317">
        <v>7</v>
      </c>
      <c r="M90" s="317">
        <v>176</v>
      </c>
      <c r="N90" s="317">
        <v>9.45</v>
      </c>
      <c r="O90" s="317">
        <v>3.24</v>
      </c>
      <c r="P90" s="317">
        <v>2</v>
      </c>
      <c r="Q90" s="317" t="s">
        <v>611</v>
      </c>
      <c r="R90" s="317">
        <v>1999</v>
      </c>
      <c r="S90" s="317">
        <v>2002</v>
      </c>
      <c r="T90" s="317">
        <v>148</v>
      </c>
      <c r="U90" s="317">
        <v>19</v>
      </c>
      <c r="V90" s="317">
        <v>0</v>
      </c>
      <c r="W90" s="317">
        <v>0</v>
      </c>
      <c r="X90" s="317">
        <v>0</v>
      </c>
      <c r="Y90" s="317" t="s">
        <v>612</v>
      </c>
    </row>
    <row r="91" spans="1:25" ht="12">
      <c r="A91" s="317" t="s">
        <v>156</v>
      </c>
      <c r="B91" s="317" t="s">
        <v>844</v>
      </c>
      <c r="D91" s="317">
        <v>43972</v>
      </c>
      <c r="E91" s="317" t="s">
        <v>627</v>
      </c>
      <c r="F91" s="317">
        <v>2020</v>
      </c>
      <c r="G91" s="317">
        <v>0.965</v>
      </c>
      <c r="K91" s="317">
        <v>0.958</v>
      </c>
      <c r="L91" s="317">
        <v>7</v>
      </c>
      <c r="M91" s="317">
        <v>159</v>
      </c>
      <c r="N91" s="317">
        <v>9.99</v>
      </c>
      <c r="O91" s="317">
        <v>2.98</v>
      </c>
      <c r="P91" s="317">
        <v>1.65</v>
      </c>
      <c r="Q91" s="317" t="s">
        <v>615</v>
      </c>
      <c r="R91" s="317">
        <v>1995</v>
      </c>
      <c r="S91" s="317">
        <v>2000</v>
      </c>
      <c r="T91" s="317">
        <v>148</v>
      </c>
      <c r="U91" s="317">
        <v>24</v>
      </c>
      <c r="V91" s="317">
        <v>0</v>
      </c>
      <c r="W91" s="317">
        <v>0</v>
      </c>
      <c r="X91" s="317">
        <v>0</v>
      </c>
      <c r="Y91" s="317" t="s">
        <v>612</v>
      </c>
    </row>
    <row r="92" spans="1:25" ht="12">
      <c r="A92" s="317" t="s">
        <v>650</v>
      </c>
      <c r="B92" s="317" t="s">
        <v>651</v>
      </c>
      <c r="D92" s="317">
        <v>15586</v>
      </c>
      <c r="E92" s="317" t="s">
        <v>627</v>
      </c>
      <c r="F92" s="317">
        <v>2020</v>
      </c>
      <c r="G92" s="317">
        <v>1.07</v>
      </c>
      <c r="H92" s="317" t="s">
        <v>610</v>
      </c>
      <c r="K92" s="317">
        <v>1.055</v>
      </c>
      <c r="L92" s="317">
        <v>10</v>
      </c>
      <c r="M92" s="317">
        <v>168</v>
      </c>
      <c r="N92" s="317">
        <v>12.1</v>
      </c>
      <c r="O92" s="317">
        <v>3.77</v>
      </c>
      <c r="P92" s="317">
        <v>2.39</v>
      </c>
      <c r="Q92" s="317" t="s">
        <v>611</v>
      </c>
      <c r="R92" s="317">
        <v>2000</v>
      </c>
      <c r="S92" s="317">
        <v>2000</v>
      </c>
      <c r="T92" s="317">
        <v>148</v>
      </c>
      <c r="U92" s="317">
        <v>28</v>
      </c>
      <c r="V92" s="317">
        <v>47</v>
      </c>
      <c r="W92" s="317">
        <v>132</v>
      </c>
      <c r="X92" s="317" t="s">
        <v>614</v>
      </c>
      <c r="Y92" s="317" t="s">
        <v>612</v>
      </c>
    </row>
    <row r="93" spans="1:25" ht="12">
      <c r="A93" s="317" t="s">
        <v>176</v>
      </c>
      <c r="B93" s="317" t="s">
        <v>657</v>
      </c>
      <c r="D93" s="317">
        <v>15890</v>
      </c>
      <c r="E93" s="317" t="s">
        <v>634</v>
      </c>
      <c r="F93" s="317">
        <v>2020</v>
      </c>
      <c r="G93" s="317">
        <v>1.097</v>
      </c>
      <c r="H93" s="317" t="s">
        <v>610</v>
      </c>
      <c r="K93" s="317">
        <v>1.079</v>
      </c>
      <c r="L93" s="317">
        <v>10</v>
      </c>
      <c r="M93" s="317">
        <v>175</v>
      </c>
      <c r="N93" s="317">
        <v>12.1</v>
      </c>
      <c r="O93" s="317">
        <v>3.77</v>
      </c>
      <c r="P93" s="317">
        <v>2.42</v>
      </c>
      <c r="Q93" s="317" t="s">
        <v>611</v>
      </c>
      <c r="R93" s="317">
        <v>2000</v>
      </c>
      <c r="S93" s="317">
        <v>2000</v>
      </c>
      <c r="T93" s="317">
        <v>148</v>
      </c>
      <c r="U93" s="317">
        <v>29</v>
      </c>
      <c r="V93" s="317">
        <v>47</v>
      </c>
      <c r="W93" s="317">
        <v>132</v>
      </c>
      <c r="X93" s="317" t="s">
        <v>614</v>
      </c>
      <c r="Y93" s="317" t="s">
        <v>612</v>
      </c>
    </row>
    <row r="94" spans="1:25" ht="12">
      <c r="A94" s="317" t="s">
        <v>329</v>
      </c>
      <c r="B94" s="317" t="s">
        <v>660</v>
      </c>
      <c r="D94" s="317">
        <v>16030</v>
      </c>
      <c r="E94" s="317" t="s">
        <v>624</v>
      </c>
      <c r="F94" s="317">
        <v>2020</v>
      </c>
      <c r="G94" s="323">
        <v>1.006</v>
      </c>
      <c r="K94" s="317">
        <v>0.994</v>
      </c>
      <c r="L94" s="317">
        <v>7</v>
      </c>
      <c r="M94" s="317">
        <v>165</v>
      </c>
      <c r="N94" s="317">
        <v>9.5</v>
      </c>
      <c r="O94" s="317">
        <v>3.24</v>
      </c>
      <c r="P94" s="317">
        <v>2.06</v>
      </c>
      <c r="Q94" s="317" t="s">
        <v>611</v>
      </c>
      <c r="R94" s="317">
        <v>1999</v>
      </c>
      <c r="S94" s="317">
        <v>2001</v>
      </c>
      <c r="T94" s="317">
        <v>148</v>
      </c>
      <c r="U94" s="317">
        <v>18</v>
      </c>
      <c r="V94" s="317">
        <v>0</v>
      </c>
      <c r="W94" s="317">
        <v>0</v>
      </c>
      <c r="X94" s="317">
        <v>0</v>
      </c>
      <c r="Y94" s="317" t="s">
        <v>612</v>
      </c>
    </row>
    <row r="95" spans="1:25" ht="12">
      <c r="A95" s="317" t="s">
        <v>456</v>
      </c>
      <c r="B95" s="317" t="s">
        <v>761</v>
      </c>
      <c r="D95" s="317">
        <v>36792</v>
      </c>
      <c r="E95" s="317" t="s">
        <v>627</v>
      </c>
      <c r="F95" s="317">
        <v>2020</v>
      </c>
      <c r="G95" s="317">
        <v>0.954</v>
      </c>
      <c r="K95" s="317">
        <v>0.943</v>
      </c>
      <c r="L95" s="317">
        <v>8</v>
      </c>
      <c r="M95" s="317">
        <v>263</v>
      </c>
      <c r="N95" s="317">
        <v>10.63</v>
      </c>
      <c r="O95" s="317">
        <v>3.53</v>
      </c>
      <c r="P95" s="317">
        <v>1.93</v>
      </c>
      <c r="Q95" s="317" t="s">
        <v>611</v>
      </c>
      <c r="R95" s="317">
        <v>1984</v>
      </c>
      <c r="S95" s="317">
        <v>2001</v>
      </c>
      <c r="T95" s="317">
        <v>148</v>
      </c>
      <c r="U95" s="317">
        <v>34</v>
      </c>
      <c r="V95" s="317">
        <v>0</v>
      </c>
      <c r="W95" s="317">
        <v>0</v>
      </c>
      <c r="X95" s="317">
        <v>0</v>
      </c>
      <c r="Y95" s="317" t="s">
        <v>612</v>
      </c>
    </row>
    <row r="96" spans="1:25" ht="12">
      <c r="A96" s="317" t="s">
        <v>561</v>
      </c>
      <c r="B96" s="317" t="s">
        <v>853</v>
      </c>
      <c r="D96" s="317">
        <v>44446</v>
      </c>
      <c r="E96" s="317" t="s">
        <v>635</v>
      </c>
      <c r="F96" s="317">
        <v>2020</v>
      </c>
      <c r="G96" s="317">
        <v>1.184</v>
      </c>
      <c r="H96" s="317" t="s">
        <v>610</v>
      </c>
      <c r="K96" s="317">
        <v>1.144</v>
      </c>
      <c r="L96" s="317">
        <v>8</v>
      </c>
      <c r="M96" s="317">
        <v>109</v>
      </c>
      <c r="N96" s="317">
        <v>10.88</v>
      </c>
      <c r="O96" s="317">
        <v>3.59</v>
      </c>
      <c r="P96" s="317">
        <v>2.44</v>
      </c>
      <c r="Q96" s="317" t="s">
        <v>611</v>
      </c>
      <c r="R96" s="317">
        <v>2016</v>
      </c>
      <c r="S96" s="317">
        <v>2017</v>
      </c>
      <c r="T96" s="317">
        <v>148</v>
      </c>
      <c r="U96" s="317">
        <v>17</v>
      </c>
      <c r="V96" s="317">
        <v>0</v>
      </c>
      <c r="W96" s="317">
        <v>0</v>
      </c>
      <c r="X96" s="317">
        <v>0</v>
      </c>
      <c r="Y96" s="317" t="s">
        <v>612</v>
      </c>
    </row>
    <row r="97" spans="1:25" ht="12">
      <c r="A97" s="317" t="s">
        <v>562</v>
      </c>
      <c r="B97" s="317" t="s">
        <v>846</v>
      </c>
      <c r="D97" s="317">
        <v>43982</v>
      </c>
      <c r="E97" s="317" t="s">
        <v>632</v>
      </c>
      <c r="F97" s="317">
        <v>2020</v>
      </c>
      <c r="G97" s="317">
        <v>1.075</v>
      </c>
      <c r="H97" s="317" t="s">
        <v>610</v>
      </c>
      <c r="K97" s="317">
        <v>1.048</v>
      </c>
      <c r="L97" s="317">
        <v>10</v>
      </c>
      <c r="M97" s="317">
        <v>157</v>
      </c>
      <c r="N97" s="317">
        <v>12.23</v>
      </c>
      <c r="O97" s="317">
        <v>3.66</v>
      </c>
      <c r="P97" s="317">
        <v>2.16</v>
      </c>
      <c r="Q97" s="317" t="s">
        <v>611</v>
      </c>
      <c r="R97" s="317">
        <v>1994</v>
      </c>
      <c r="S97" s="317">
        <v>1999</v>
      </c>
      <c r="T97" s="317">
        <v>148</v>
      </c>
      <c r="U97" s="317">
        <v>30</v>
      </c>
      <c r="V97" s="317">
        <v>43</v>
      </c>
      <c r="W97" s="317">
        <v>127</v>
      </c>
      <c r="X97" s="317" t="s">
        <v>614</v>
      </c>
      <c r="Y97" s="317" t="s">
        <v>612</v>
      </c>
    </row>
    <row r="98" spans="1:25" ht="12">
      <c r="A98" s="317" t="s">
        <v>185</v>
      </c>
      <c r="B98" s="317" t="s">
        <v>718</v>
      </c>
      <c r="D98" s="317">
        <v>18102</v>
      </c>
      <c r="E98" s="317" t="s">
        <v>635</v>
      </c>
      <c r="F98" s="317">
        <v>2020</v>
      </c>
      <c r="G98" s="317">
        <v>1.015</v>
      </c>
      <c r="H98" s="317" t="s">
        <v>610</v>
      </c>
      <c r="K98" s="317">
        <v>0.998</v>
      </c>
      <c r="L98" s="317">
        <v>7</v>
      </c>
      <c r="M98" s="317">
        <v>155</v>
      </c>
      <c r="N98" s="317">
        <v>9.58</v>
      </c>
      <c r="O98" s="317">
        <v>3.29</v>
      </c>
      <c r="P98" s="317">
        <v>2</v>
      </c>
      <c r="Q98" s="317" t="s">
        <v>611</v>
      </c>
      <c r="R98" s="317">
        <v>1995</v>
      </c>
      <c r="S98" s="317">
        <v>1996</v>
      </c>
      <c r="T98" s="317">
        <v>148</v>
      </c>
      <c r="U98" s="317">
        <v>19</v>
      </c>
      <c r="V98" s="317">
        <v>0</v>
      </c>
      <c r="W98" s="317">
        <v>0</v>
      </c>
      <c r="X98" s="317">
        <v>0</v>
      </c>
      <c r="Y98" s="317" t="s">
        <v>612</v>
      </c>
    </row>
    <row r="99" spans="1:25" ht="12">
      <c r="A99" s="317" t="s">
        <v>457</v>
      </c>
      <c r="B99" s="317" t="s">
        <v>763</v>
      </c>
      <c r="D99" s="317">
        <v>36877</v>
      </c>
      <c r="E99" s="317" t="s">
        <v>635</v>
      </c>
      <c r="F99" s="317">
        <v>2020</v>
      </c>
      <c r="G99" s="317">
        <v>1.116</v>
      </c>
      <c r="K99" s="317">
        <v>1.105</v>
      </c>
      <c r="L99" s="317">
        <v>10</v>
      </c>
      <c r="M99" s="317">
        <v>104</v>
      </c>
      <c r="N99" s="317">
        <v>12</v>
      </c>
      <c r="O99" s="317">
        <v>3.37</v>
      </c>
      <c r="P99" s="317">
        <v>2.2</v>
      </c>
      <c r="Q99" s="317" t="s">
        <v>611</v>
      </c>
      <c r="R99" s="317">
        <v>2003</v>
      </c>
      <c r="S99" s="317">
        <v>2003</v>
      </c>
      <c r="T99" s="317">
        <v>148</v>
      </c>
      <c r="U99" s="317">
        <v>22</v>
      </c>
      <c r="V99" s="317">
        <v>0</v>
      </c>
      <c r="W99" s="317">
        <v>0</v>
      </c>
      <c r="X99" s="317">
        <v>0</v>
      </c>
      <c r="Y99" s="317" t="s">
        <v>612</v>
      </c>
    </row>
    <row r="100" spans="1:25" ht="12">
      <c r="A100" s="317" t="s">
        <v>701</v>
      </c>
      <c r="B100" s="317" t="s">
        <v>702</v>
      </c>
      <c r="D100" s="317">
        <v>17756</v>
      </c>
      <c r="E100" s="317" t="s">
        <v>620</v>
      </c>
      <c r="F100" s="317">
        <v>2020</v>
      </c>
      <c r="G100" s="317">
        <v>1.062</v>
      </c>
      <c r="H100" s="317" t="s">
        <v>610</v>
      </c>
      <c r="K100" s="317">
        <v>1.044</v>
      </c>
      <c r="L100" s="317">
        <v>10</v>
      </c>
      <c r="M100" s="317">
        <v>200</v>
      </c>
      <c r="N100" s="317">
        <v>11.92</v>
      </c>
      <c r="O100" s="317">
        <v>3.77</v>
      </c>
      <c r="P100" s="317">
        <v>2.42</v>
      </c>
      <c r="Q100" s="317" t="s">
        <v>611</v>
      </c>
      <c r="R100" s="317">
        <v>1997</v>
      </c>
      <c r="S100" s="317">
        <v>2002</v>
      </c>
      <c r="T100" s="317">
        <v>148</v>
      </c>
      <c r="U100" s="317">
        <v>31</v>
      </c>
      <c r="V100" s="317">
        <v>36</v>
      </c>
      <c r="W100" s="317">
        <v>126</v>
      </c>
      <c r="X100" s="317" t="s">
        <v>614</v>
      </c>
      <c r="Y100" s="317" t="s">
        <v>612</v>
      </c>
    </row>
    <row r="101" spans="1:25" ht="12">
      <c r="A101" s="317" t="s">
        <v>709</v>
      </c>
      <c r="B101" s="317" t="s">
        <v>710</v>
      </c>
      <c r="D101" s="317">
        <v>17937</v>
      </c>
      <c r="E101" s="317" t="s">
        <v>624</v>
      </c>
      <c r="F101" s="317">
        <v>2020</v>
      </c>
      <c r="G101" s="317">
        <v>1.033</v>
      </c>
      <c r="H101" s="317" t="s">
        <v>610</v>
      </c>
      <c r="K101" s="317">
        <v>1.018</v>
      </c>
      <c r="L101" s="317">
        <v>7</v>
      </c>
      <c r="M101" s="317">
        <v>189</v>
      </c>
      <c r="N101" s="317">
        <v>9.49</v>
      </c>
      <c r="O101" s="317">
        <v>3.02</v>
      </c>
      <c r="P101" s="317">
        <v>1.98</v>
      </c>
      <c r="Q101" s="317" t="s">
        <v>611</v>
      </c>
      <c r="R101" s="317">
        <v>2007</v>
      </c>
      <c r="S101" s="317">
        <v>2008</v>
      </c>
      <c r="T101" s="317">
        <v>148</v>
      </c>
      <c r="U101" s="317">
        <v>19</v>
      </c>
      <c r="V101" s="317">
        <v>0</v>
      </c>
      <c r="W101" s="317">
        <v>0</v>
      </c>
      <c r="X101" s="317">
        <v>0</v>
      </c>
      <c r="Y101" s="317" t="s">
        <v>612</v>
      </c>
    </row>
    <row r="102" spans="1:25" ht="12">
      <c r="A102" s="317" t="s">
        <v>458</v>
      </c>
      <c r="B102" s="317" t="s">
        <v>816</v>
      </c>
      <c r="D102" s="317">
        <v>41981</v>
      </c>
      <c r="E102" s="317" t="s">
        <v>620</v>
      </c>
      <c r="F102" s="317">
        <v>2020</v>
      </c>
      <c r="G102" s="317">
        <v>1.044</v>
      </c>
      <c r="H102" s="317" t="s">
        <v>610</v>
      </c>
      <c r="K102" s="317">
        <v>1.029</v>
      </c>
      <c r="L102" s="317">
        <v>9</v>
      </c>
      <c r="M102" s="317">
        <v>195</v>
      </c>
      <c r="N102" s="317">
        <v>11.29</v>
      </c>
      <c r="O102" s="317">
        <v>3.75</v>
      </c>
      <c r="P102" s="317">
        <v>2.18</v>
      </c>
      <c r="Q102" s="317" t="s">
        <v>615</v>
      </c>
      <c r="R102" s="317">
        <v>2013</v>
      </c>
      <c r="S102" s="317">
        <v>2014</v>
      </c>
      <c r="T102" s="317">
        <v>148</v>
      </c>
      <c r="U102" s="317">
        <v>33</v>
      </c>
      <c r="V102" s="317">
        <v>0</v>
      </c>
      <c r="W102" s="317">
        <v>0</v>
      </c>
      <c r="X102" s="317">
        <v>0</v>
      </c>
      <c r="Y102" s="317" t="s">
        <v>612</v>
      </c>
    </row>
    <row r="103" spans="1:25" ht="12">
      <c r="A103" s="317" t="s">
        <v>102</v>
      </c>
      <c r="B103" s="317" t="s">
        <v>808</v>
      </c>
      <c r="D103" s="317">
        <v>41178</v>
      </c>
      <c r="E103" s="317" t="s">
        <v>631</v>
      </c>
      <c r="F103" s="317">
        <v>2020</v>
      </c>
      <c r="G103" s="317">
        <v>1.095</v>
      </c>
      <c r="H103" s="317" t="s">
        <v>610</v>
      </c>
      <c r="K103" s="317">
        <v>1.075</v>
      </c>
      <c r="L103" s="317">
        <v>10</v>
      </c>
      <c r="M103" s="317">
        <v>129</v>
      </c>
      <c r="N103" s="317">
        <v>11.98</v>
      </c>
      <c r="O103" s="317">
        <v>3.78</v>
      </c>
      <c r="P103" s="317">
        <v>2.37</v>
      </c>
      <c r="Q103" s="317" t="s">
        <v>619</v>
      </c>
      <c r="R103" s="317">
        <v>2003</v>
      </c>
      <c r="S103" s="317">
        <v>2003</v>
      </c>
      <c r="T103" s="317">
        <v>148</v>
      </c>
      <c r="U103" s="317">
        <v>29</v>
      </c>
      <c r="V103" s="317">
        <v>39</v>
      </c>
      <c r="W103" s="317">
        <v>125</v>
      </c>
      <c r="X103" s="317" t="s">
        <v>614</v>
      </c>
      <c r="Y103" s="317" t="s">
        <v>612</v>
      </c>
    </row>
    <row r="104" spans="1:25" ht="12">
      <c r="A104" s="317" t="s">
        <v>99</v>
      </c>
      <c r="B104" s="317" t="s">
        <v>835</v>
      </c>
      <c r="D104" s="317">
        <v>43391</v>
      </c>
      <c r="E104" s="317" t="s">
        <v>635</v>
      </c>
      <c r="F104" s="317">
        <v>2020</v>
      </c>
      <c r="G104" s="317">
        <v>0.999</v>
      </c>
      <c r="K104" s="317">
        <v>0.987</v>
      </c>
      <c r="L104" s="317">
        <v>7</v>
      </c>
      <c r="M104" s="317">
        <v>189</v>
      </c>
      <c r="N104" s="317">
        <v>9.93</v>
      </c>
      <c r="O104" s="317">
        <v>3.29</v>
      </c>
      <c r="P104" s="317">
        <v>2.1</v>
      </c>
      <c r="Q104" s="317" t="s">
        <v>611</v>
      </c>
      <c r="R104" s="317">
        <v>2008</v>
      </c>
      <c r="S104" s="317">
        <v>2009</v>
      </c>
      <c r="T104" s="317">
        <v>148</v>
      </c>
      <c r="U104" s="317">
        <v>25</v>
      </c>
      <c r="V104" s="317">
        <v>0</v>
      </c>
      <c r="W104" s="317">
        <v>0</v>
      </c>
      <c r="X104" s="317">
        <v>0</v>
      </c>
      <c r="Y104" s="317" t="s">
        <v>612</v>
      </c>
    </row>
    <row r="105" spans="1:25" ht="12">
      <c r="A105" s="317" t="s">
        <v>459</v>
      </c>
      <c r="B105" s="317" t="s">
        <v>667</v>
      </c>
      <c r="D105" s="317">
        <v>16091</v>
      </c>
      <c r="E105" s="317" t="s">
        <v>637</v>
      </c>
      <c r="F105" s="317">
        <v>2020</v>
      </c>
      <c r="G105" s="317">
        <v>1.016</v>
      </c>
      <c r="K105" s="317">
        <v>1.001</v>
      </c>
      <c r="L105" s="317">
        <v>8</v>
      </c>
      <c r="M105" s="317">
        <v>216</v>
      </c>
      <c r="N105" s="317">
        <v>10.64</v>
      </c>
      <c r="O105" s="317">
        <v>3.45</v>
      </c>
      <c r="P105" s="317">
        <v>2.22</v>
      </c>
      <c r="Q105" s="317" t="s">
        <v>611</v>
      </c>
      <c r="R105" s="317">
        <v>2001</v>
      </c>
      <c r="S105" s="317">
        <v>2003</v>
      </c>
      <c r="T105" s="317">
        <v>148</v>
      </c>
      <c r="U105" s="317">
        <v>28</v>
      </c>
      <c r="V105" s="317">
        <v>34</v>
      </c>
      <c r="W105" s="317">
        <v>126</v>
      </c>
      <c r="X105" s="317" t="s">
        <v>614</v>
      </c>
      <c r="Y105" s="317" t="s">
        <v>612</v>
      </c>
    </row>
    <row r="106" spans="1:25" ht="12">
      <c r="A106" s="317" t="s">
        <v>460</v>
      </c>
      <c r="B106" s="317" t="s">
        <v>715</v>
      </c>
      <c r="D106" s="317">
        <v>18087</v>
      </c>
      <c r="E106" s="317" t="s">
        <v>631</v>
      </c>
      <c r="F106" s="317">
        <v>2020</v>
      </c>
      <c r="G106" s="317">
        <v>1.007</v>
      </c>
      <c r="K106" s="317">
        <v>0.998</v>
      </c>
      <c r="L106" s="317">
        <v>7</v>
      </c>
      <c r="M106" s="317">
        <v>162</v>
      </c>
      <c r="N106" s="317">
        <v>9.58</v>
      </c>
      <c r="O106" s="317">
        <v>3.3</v>
      </c>
      <c r="P106" s="317">
        <v>1.98</v>
      </c>
      <c r="Q106" s="317" t="s">
        <v>611</v>
      </c>
      <c r="R106" s="317">
        <v>1995</v>
      </c>
      <c r="S106" s="317">
        <v>1995</v>
      </c>
      <c r="T106" s="317">
        <v>148</v>
      </c>
      <c r="U106" s="317">
        <v>20</v>
      </c>
      <c r="V106" s="317">
        <v>0</v>
      </c>
      <c r="W106" s="317">
        <v>0</v>
      </c>
      <c r="X106" s="317">
        <v>0</v>
      </c>
      <c r="Y106" s="317" t="s">
        <v>612</v>
      </c>
    </row>
    <row r="107" spans="1:25" ht="12">
      <c r="A107" s="317" t="s">
        <v>461</v>
      </c>
      <c r="B107" s="317" t="s">
        <v>652</v>
      </c>
      <c r="D107" s="317">
        <v>15660</v>
      </c>
      <c r="E107" s="317" t="s">
        <v>618</v>
      </c>
      <c r="F107" s="317">
        <v>2020</v>
      </c>
      <c r="G107" s="317">
        <v>1.023</v>
      </c>
      <c r="H107" s="317" t="s">
        <v>610</v>
      </c>
      <c r="K107" s="317">
        <v>1.011</v>
      </c>
      <c r="L107" s="317">
        <v>8</v>
      </c>
      <c r="M107" s="317">
        <v>212</v>
      </c>
      <c r="N107" s="317">
        <v>10.64</v>
      </c>
      <c r="O107" s="317">
        <v>3.45</v>
      </c>
      <c r="P107" s="317">
        <v>2.22</v>
      </c>
      <c r="Q107" s="317" t="s">
        <v>611</v>
      </c>
      <c r="R107" s="317">
        <v>2001</v>
      </c>
      <c r="S107" s="317">
        <v>2003</v>
      </c>
      <c r="T107" s="317">
        <v>148</v>
      </c>
      <c r="U107" s="317">
        <v>27</v>
      </c>
      <c r="V107" s="317">
        <v>34</v>
      </c>
      <c r="W107" s="317">
        <v>126</v>
      </c>
      <c r="X107" s="317" t="s">
        <v>614</v>
      </c>
      <c r="Y107" s="317" t="s">
        <v>612</v>
      </c>
    </row>
    <row r="108" spans="1:25" ht="12">
      <c r="A108" s="317" t="s">
        <v>98</v>
      </c>
      <c r="B108" s="317" t="s">
        <v>691</v>
      </c>
      <c r="D108" s="317">
        <v>17341</v>
      </c>
      <c r="E108" s="317" t="s">
        <v>618</v>
      </c>
      <c r="F108" s="317">
        <v>2020</v>
      </c>
      <c r="G108" s="317">
        <v>1.019</v>
      </c>
      <c r="H108" s="317" t="s">
        <v>610</v>
      </c>
      <c r="K108" s="317">
        <v>1.01</v>
      </c>
      <c r="L108" s="317">
        <v>7</v>
      </c>
      <c r="M108" s="317">
        <v>181</v>
      </c>
      <c r="N108" s="317">
        <v>9.97</v>
      </c>
      <c r="O108" s="317">
        <v>3.39</v>
      </c>
      <c r="P108" s="317">
        <v>2.02</v>
      </c>
      <c r="Q108" s="317" t="s">
        <v>611</v>
      </c>
      <c r="R108" s="317">
        <v>1996</v>
      </c>
      <c r="S108" s="317">
        <v>1997</v>
      </c>
      <c r="T108" s="317">
        <v>148</v>
      </c>
      <c r="U108" s="317">
        <v>20</v>
      </c>
      <c r="V108" s="317">
        <v>0</v>
      </c>
      <c r="W108" s="317">
        <v>0</v>
      </c>
      <c r="X108" s="317">
        <v>0</v>
      </c>
      <c r="Y108" s="317" t="s">
        <v>612</v>
      </c>
    </row>
    <row r="109" spans="1:25" ht="12">
      <c r="A109" s="317" t="s">
        <v>747</v>
      </c>
      <c r="B109" s="317" t="s">
        <v>748</v>
      </c>
      <c r="D109" s="317">
        <v>18600</v>
      </c>
      <c r="E109" s="317" t="s">
        <v>633</v>
      </c>
      <c r="F109" s="317">
        <v>2020</v>
      </c>
      <c r="G109" s="317">
        <v>0.948</v>
      </c>
      <c r="K109" s="317">
        <v>0.94</v>
      </c>
      <c r="L109" s="317">
        <v>7</v>
      </c>
      <c r="M109" s="317">
        <v>226</v>
      </c>
      <c r="N109" s="317">
        <v>9.5</v>
      </c>
      <c r="O109" s="317">
        <v>3.26</v>
      </c>
      <c r="P109" s="317">
        <v>1.74</v>
      </c>
      <c r="Q109" s="317" t="s">
        <v>611</v>
      </c>
      <c r="R109" s="317">
        <v>1989</v>
      </c>
      <c r="S109" s="317">
        <v>1990</v>
      </c>
      <c r="T109" s="317">
        <v>148</v>
      </c>
      <c r="U109" s="317">
        <v>22</v>
      </c>
      <c r="V109" s="317">
        <v>0</v>
      </c>
      <c r="W109" s="317">
        <v>0</v>
      </c>
      <c r="X109" s="317">
        <v>0</v>
      </c>
      <c r="Y109" s="317" t="s">
        <v>612</v>
      </c>
    </row>
    <row r="110" spans="1:25" ht="12">
      <c r="A110" s="317" t="s">
        <v>463</v>
      </c>
      <c r="B110" s="317" t="s">
        <v>729</v>
      </c>
      <c r="D110" s="317">
        <v>18258</v>
      </c>
      <c r="E110" s="317" t="s">
        <v>632</v>
      </c>
      <c r="F110" s="317">
        <v>2020</v>
      </c>
      <c r="G110" s="317">
        <v>0.858</v>
      </c>
      <c r="K110" s="317">
        <v>0.849</v>
      </c>
      <c r="L110" s="317">
        <v>5</v>
      </c>
      <c r="M110" s="317">
        <v>264</v>
      </c>
      <c r="N110" s="317">
        <v>7.49</v>
      </c>
      <c r="O110" s="317">
        <v>2.74</v>
      </c>
      <c r="P110" s="317">
        <v>1.48</v>
      </c>
      <c r="Q110" s="317" t="s">
        <v>611</v>
      </c>
      <c r="R110" s="317">
        <v>1986</v>
      </c>
      <c r="S110" s="317">
        <v>1993</v>
      </c>
      <c r="T110" s="317">
        <v>148</v>
      </c>
      <c r="U110" s="317">
        <v>19</v>
      </c>
      <c r="V110" s="317">
        <v>0</v>
      </c>
      <c r="W110" s="317">
        <v>0</v>
      </c>
      <c r="X110" s="317">
        <v>0</v>
      </c>
      <c r="Y110" s="317" t="s">
        <v>612</v>
      </c>
    </row>
    <row r="111" spans="1:25" ht="12">
      <c r="A111" s="317" t="s">
        <v>464</v>
      </c>
      <c r="B111" s="317" t="s">
        <v>739</v>
      </c>
      <c r="D111" s="317">
        <v>18389</v>
      </c>
      <c r="E111" s="317" t="s">
        <v>616</v>
      </c>
      <c r="F111" s="317">
        <v>2020</v>
      </c>
      <c r="G111" s="317">
        <v>1.018</v>
      </c>
      <c r="H111" s="317" t="s">
        <v>610</v>
      </c>
      <c r="K111" s="317">
        <v>1.005</v>
      </c>
      <c r="L111" s="317">
        <v>7</v>
      </c>
      <c r="M111" s="317">
        <v>158</v>
      </c>
      <c r="N111" s="317">
        <v>9.73</v>
      </c>
      <c r="O111" s="317">
        <v>3.09</v>
      </c>
      <c r="P111" s="317">
        <v>2.1</v>
      </c>
      <c r="Q111" s="317" t="s">
        <v>611</v>
      </c>
      <c r="R111" s="317">
        <v>2002</v>
      </c>
      <c r="S111" s="317">
        <v>2004</v>
      </c>
      <c r="T111" s="317">
        <v>148</v>
      </c>
      <c r="U111" s="317">
        <v>20</v>
      </c>
      <c r="V111" s="317">
        <v>0</v>
      </c>
      <c r="W111" s="317">
        <v>0</v>
      </c>
      <c r="X111" s="317">
        <v>0</v>
      </c>
      <c r="Y111" s="317" t="s">
        <v>612</v>
      </c>
    </row>
    <row r="112" spans="1:25" ht="12">
      <c r="A112" s="317" t="s">
        <v>563</v>
      </c>
      <c r="B112" s="317" t="s">
        <v>724</v>
      </c>
      <c r="D112" s="317">
        <v>18203</v>
      </c>
      <c r="E112" s="317" t="s">
        <v>637</v>
      </c>
      <c r="F112" s="317">
        <v>2020</v>
      </c>
      <c r="G112" s="317">
        <v>1.07</v>
      </c>
      <c r="K112" s="317">
        <v>1.055</v>
      </c>
      <c r="L112" s="317">
        <v>8</v>
      </c>
      <c r="M112" s="317">
        <v>165</v>
      </c>
      <c r="N112" s="317">
        <v>10.74</v>
      </c>
      <c r="O112" s="317">
        <v>3.61</v>
      </c>
      <c r="P112" s="317">
        <v>2.3</v>
      </c>
      <c r="Q112" s="317" t="s">
        <v>611</v>
      </c>
      <c r="R112" s="317">
        <v>1998</v>
      </c>
      <c r="S112" s="317">
        <v>2004</v>
      </c>
      <c r="T112" s="317">
        <v>148</v>
      </c>
      <c r="U112" s="317">
        <v>22</v>
      </c>
      <c r="V112" s="317">
        <v>0</v>
      </c>
      <c r="W112" s="317">
        <v>0</v>
      </c>
      <c r="X112" s="317">
        <v>0</v>
      </c>
      <c r="Y112" s="317" t="s">
        <v>612</v>
      </c>
    </row>
    <row r="113" spans="1:25" ht="12">
      <c r="A113" s="317" t="s">
        <v>13</v>
      </c>
      <c r="B113" s="317" t="s">
        <v>649</v>
      </c>
      <c r="D113" s="317">
        <v>15421</v>
      </c>
      <c r="E113" s="317" t="s">
        <v>638</v>
      </c>
      <c r="F113" s="317">
        <v>2020</v>
      </c>
      <c r="G113" s="317">
        <v>1.036</v>
      </c>
      <c r="H113" s="317" t="s">
        <v>610</v>
      </c>
      <c r="K113" s="317">
        <v>1.026</v>
      </c>
      <c r="L113" s="317">
        <v>9</v>
      </c>
      <c r="M113" s="317">
        <v>203</v>
      </c>
      <c r="N113" s="317">
        <v>11.35</v>
      </c>
      <c r="O113" s="317">
        <v>3.47</v>
      </c>
      <c r="P113" s="317">
        <v>2.27</v>
      </c>
      <c r="Q113" s="317" t="s">
        <v>611</v>
      </c>
      <c r="R113" s="317">
        <v>2004</v>
      </c>
      <c r="S113" s="317">
        <v>2005</v>
      </c>
      <c r="T113" s="317">
        <v>148</v>
      </c>
      <c r="U113" s="317">
        <v>29</v>
      </c>
      <c r="V113" s="317">
        <v>34</v>
      </c>
      <c r="W113" s="317">
        <v>120</v>
      </c>
      <c r="X113" s="317" t="s">
        <v>614</v>
      </c>
      <c r="Y113" s="317" t="s">
        <v>612</v>
      </c>
    </row>
    <row r="114" spans="1:25" ht="12">
      <c r="A114" s="317" t="s">
        <v>564</v>
      </c>
      <c r="B114" s="317" t="s">
        <v>876</v>
      </c>
      <c r="D114" s="317">
        <v>45858</v>
      </c>
      <c r="E114" s="317" t="s">
        <v>618</v>
      </c>
      <c r="F114" s="317">
        <v>2020</v>
      </c>
      <c r="G114" s="317">
        <v>1.168</v>
      </c>
      <c r="H114" s="317" t="s">
        <v>610</v>
      </c>
      <c r="K114" s="317">
        <v>1.138</v>
      </c>
      <c r="L114" s="317">
        <v>10</v>
      </c>
      <c r="M114" s="317">
        <v>126</v>
      </c>
      <c r="N114" s="317">
        <v>12.4</v>
      </c>
      <c r="O114" s="317">
        <v>3.96</v>
      </c>
      <c r="P114" s="317">
        <v>2.63</v>
      </c>
      <c r="Q114" s="317" t="s">
        <v>611</v>
      </c>
      <c r="R114" s="317">
        <v>1996</v>
      </c>
      <c r="S114" s="317">
        <v>2000</v>
      </c>
      <c r="T114" s="317">
        <v>148</v>
      </c>
      <c r="U114" s="317">
        <v>26</v>
      </c>
      <c r="V114" s="317">
        <v>39</v>
      </c>
      <c r="W114" s="317">
        <v>131</v>
      </c>
      <c r="X114" s="317" t="s">
        <v>614</v>
      </c>
      <c r="Y114" s="317" t="s">
        <v>612</v>
      </c>
    </row>
    <row r="115" spans="1:25" ht="12">
      <c r="A115" s="317" t="s">
        <v>735</v>
      </c>
      <c r="B115" s="317" t="s">
        <v>736</v>
      </c>
      <c r="D115" s="317">
        <v>18352</v>
      </c>
      <c r="E115" s="317" t="s">
        <v>635</v>
      </c>
      <c r="F115" s="317">
        <v>2020</v>
      </c>
      <c r="G115" s="317">
        <v>1.099</v>
      </c>
      <c r="H115" s="317" t="s">
        <v>610</v>
      </c>
      <c r="K115" s="317">
        <v>1.082</v>
      </c>
      <c r="L115" s="317">
        <v>8</v>
      </c>
      <c r="M115" s="317">
        <v>171</v>
      </c>
      <c r="N115" s="317">
        <v>10.96</v>
      </c>
      <c r="O115" s="317">
        <v>2.68</v>
      </c>
      <c r="P115" s="317">
        <v>2.18</v>
      </c>
      <c r="Q115" s="317" t="s">
        <v>611</v>
      </c>
      <c r="R115" s="317">
        <v>2005</v>
      </c>
      <c r="S115" s="317">
        <v>2006</v>
      </c>
      <c r="T115" s="317">
        <v>148</v>
      </c>
      <c r="U115" s="317">
        <v>22</v>
      </c>
      <c r="V115" s="317">
        <v>0</v>
      </c>
      <c r="W115" s="317">
        <v>0</v>
      </c>
      <c r="X115" s="317">
        <v>0</v>
      </c>
      <c r="Y115" s="317" t="s">
        <v>612</v>
      </c>
    </row>
    <row r="116" spans="1:25" ht="12">
      <c r="A116" s="317" t="s">
        <v>565</v>
      </c>
      <c r="B116" s="317" t="s">
        <v>676</v>
      </c>
      <c r="D116" s="317">
        <v>16500</v>
      </c>
      <c r="E116" s="317" t="s">
        <v>618</v>
      </c>
      <c r="F116" s="317">
        <v>2020</v>
      </c>
      <c r="G116" s="317">
        <v>1.057</v>
      </c>
      <c r="H116" s="317" t="s">
        <v>610</v>
      </c>
      <c r="K116" s="317">
        <v>1.036</v>
      </c>
      <c r="L116" s="317">
        <v>8</v>
      </c>
      <c r="M116" s="317">
        <v>186</v>
      </c>
      <c r="N116" s="317">
        <v>10.6</v>
      </c>
      <c r="O116" s="317">
        <v>3.25</v>
      </c>
      <c r="P116" s="317">
        <v>2.18</v>
      </c>
      <c r="Q116" s="317" t="s">
        <v>611</v>
      </c>
      <c r="R116" s="317">
        <v>2005</v>
      </c>
      <c r="S116" s="317">
        <v>2006</v>
      </c>
      <c r="T116" s="317">
        <v>148</v>
      </c>
      <c r="U116" s="317">
        <v>23</v>
      </c>
      <c r="V116" s="317">
        <v>33</v>
      </c>
      <c r="W116" s="317">
        <v>123</v>
      </c>
      <c r="X116" s="317" t="s">
        <v>614</v>
      </c>
      <c r="Y116" s="317" t="s">
        <v>612</v>
      </c>
    </row>
    <row r="117" spans="1:25" ht="12">
      <c r="A117" s="317" t="s">
        <v>661</v>
      </c>
      <c r="B117" s="317" t="s">
        <v>662</v>
      </c>
      <c r="D117" s="317">
        <v>16031</v>
      </c>
      <c r="E117" s="317" t="s">
        <v>641</v>
      </c>
      <c r="F117" s="317">
        <v>2020</v>
      </c>
      <c r="G117" s="317">
        <v>1.051</v>
      </c>
      <c r="H117" s="317" t="s">
        <v>610</v>
      </c>
      <c r="K117" s="317">
        <v>1.028</v>
      </c>
      <c r="L117" s="317">
        <v>8</v>
      </c>
      <c r="M117" s="317">
        <v>159</v>
      </c>
      <c r="N117" s="317">
        <v>10.97</v>
      </c>
      <c r="O117" s="317">
        <v>3.4</v>
      </c>
      <c r="P117" s="317">
        <v>2.35</v>
      </c>
      <c r="Q117" s="317" t="s">
        <v>611</v>
      </c>
      <c r="R117" s="317">
        <v>1995</v>
      </c>
      <c r="S117" s="317">
        <v>2010</v>
      </c>
      <c r="T117" s="317">
        <v>148</v>
      </c>
      <c r="U117" s="317">
        <v>26</v>
      </c>
      <c r="V117" s="317">
        <v>0</v>
      </c>
      <c r="W117" s="317">
        <v>0</v>
      </c>
      <c r="X117" s="317">
        <v>0</v>
      </c>
      <c r="Y117" s="317" t="s">
        <v>612</v>
      </c>
    </row>
    <row r="118" spans="1:25" ht="12">
      <c r="A118" s="317" t="s">
        <v>465</v>
      </c>
      <c r="B118" s="317" t="s">
        <v>690</v>
      </c>
      <c r="D118" s="317">
        <v>17340</v>
      </c>
      <c r="E118" s="317" t="s">
        <v>627</v>
      </c>
      <c r="F118" s="317">
        <v>2020</v>
      </c>
      <c r="G118" s="317">
        <v>1.109</v>
      </c>
      <c r="H118" s="317" t="s">
        <v>610</v>
      </c>
      <c r="K118" s="317">
        <v>1.091</v>
      </c>
      <c r="L118" s="317">
        <v>10</v>
      </c>
      <c r="M118" s="317">
        <v>174</v>
      </c>
      <c r="N118" s="317">
        <v>12.33</v>
      </c>
      <c r="O118" s="317">
        <v>3.64</v>
      </c>
      <c r="P118" s="317">
        <v>2.49</v>
      </c>
      <c r="Q118" s="317" t="s">
        <v>611</v>
      </c>
      <c r="R118" s="317">
        <v>2007</v>
      </c>
      <c r="S118" s="317">
        <v>2007</v>
      </c>
      <c r="T118" s="317">
        <v>148</v>
      </c>
      <c r="U118" s="317">
        <v>30</v>
      </c>
      <c r="V118" s="317">
        <v>43</v>
      </c>
      <c r="W118" s="317">
        <v>127</v>
      </c>
      <c r="X118" s="317" t="s">
        <v>614</v>
      </c>
      <c r="Y118" s="317" t="s">
        <v>612</v>
      </c>
    </row>
    <row r="119" spans="1:25" ht="12">
      <c r="A119" s="317" t="s">
        <v>466</v>
      </c>
      <c r="B119" s="317" t="s">
        <v>769</v>
      </c>
      <c r="D119" s="317">
        <v>36960</v>
      </c>
      <c r="E119" s="317" t="s">
        <v>634</v>
      </c>
      <c r="F119" s="317">
        <v>2020</v>
      </c>
      <c r="G119" s="317">
        <v>0.928</v>
      </c>
      <c r="K119" s="317">
        <v>0.918</v>
      </c>
      <c r="L119" s="317">
        <v>7</v>
      </c>
      <c r="M119" s="317">
        <v>230</v>
      </c>
      <c r="N119" s="317">
        <v>8.97</v>
      </c>
      <c r="O119" s="317">
        <v>3.2</v>
      </c>
      <c r="P119" s="317">
        <v>1.77</v>
      </c>
      <c r="Q119" s="317" t="s">
        <v>615</v>
      </c>
      <c r="R119" s="317">
        <v>1989</v>
      </c>
      <c r="S119" s="317">
        <v>1989</v>
      </c>
      <c r="T119" s="317">
        <v>148</v>
      </c>
      <c r="U119" s="317">
        <v>24</v>
      </c>
      <c r="V119" s="317">
        <v>0</v>
      </c>
      <c r="W119" s="317">
        <v>0</v>
      </c>
      <c r="X119" s="317">
        <v>0</v>
      </c>
      <c r="Y119" s="317" t="s">
        <v>612</v>
      </c>
    </row>
    <row r="120" spans="1:25" ht="12">
      <c r="A120" s="317" t="s">
        <v>566</v>
      </c>
      <c r="B120" s="317" t="s">
        <v>681</v>
      </c>
      <c r="D120" s="317">
        <v>16740</v>
      </c>
      <c r="E120" s="317" t="s">
        <v>623</v>
      </c>
      <c r="F120" s="317">
        <v>2020</v>
      </c>
      <c r="G120" s="317">
        <v>1.055</v>
      </c>
      <c r="H120" s="317" t="s">
        <v>610</v>
      </c>
      <c r="K120" s="317">
        <v>1.032</v>
      </c>
      <c r="L120" s="317">
        <v>8</v>
      </c>
      <c r="M120" s="317">
        <v>188</v>
      </c>
      <c r="N120" s="317">
        <v>10.61</v>
      </c>
      <c r="O120" s="317">
        <v>3.27</v>
      </c>
      <c r="P120" s="317">
        <v>2.15</v>
      </c>
      <c r="Q120" s="317" t="s">
        <v>611</v>
      </c>
      <c r="R120" s="317">
        <v>2005</v>
      </c>
      <c r="S120" s="317">
        <v>2006</v>
      </c>
      <c r="T120" s="317">
        <v>148</v>
      </c>
      <c r="U120" s="317">
        <v>23</v>
      </c>
      <c r="V120" s="317">
        <v>33</v>
      </c>
      <c r="W120" s="317">
        <v>123</v>
      </c>
      <c r="X120" s="317" t="s">
        <v>614</v>
      </c>
      <c r="Y120" s="317" t="s">
        <v>612</v>
      </c>
    </row>
    <row r="121" spans="1:25" ht="12">
      <c r="A121" s="317" t="s">
        <v>17</v>
      </c>
      <c r="B121" s="317" t="s">
        <v>774</v>
      </c>
      <c r="D121" s="317">
        <v>37335</v>
      </c>
      <c r="E121" s="317" t="s">
        <v>635</v>
      </c>
      <c r="F121" s="317">
        <v>2020</v>
      </c>
      <c r="G121" s="317">
        <v>1.026</v>
      </c>
      <c r="K121" s="317">
        <v>1.002</v>
      </c>
      <c r="L121" s="317">
        <v>8</v>
      </c>
      <c r="M121" s="317">
        <v>194</v>
      </c>
      <c r="N121" s="317">
        <v>10.74</v>
      </c>
      <c r="O121" s="317">
        <v>3.51</v>
      </c>
      <c r="P121" s="317">
        <v>2.1</v>
      </c>
      <c r="Q121" s="317" t="s">
        <v>611</v>
      </c>
      <c r="R121" s="317">
        <v>2001</v>
      </c>
      <c r="S121" s="317">
        <v>2007</v>
      </c>
      <c r="T121" s="317">
        <v>148</v>
      </c>
      <c r="U121" s="317">
        <v>28</v>
      </c>
      <c r="V121" s="317">
        <v>33</v>
      </c>
      <c r="W121" s="317">
        <v>121</v>
      </c>
      <c r="X121" s="317" t="s">
        <v>614</v>
      </c>
      <c r="Y121" s="317" t="s">
        <v>612</v>
      </c>
    </row>
    <row r="122" spans="1:25" ht="12">
      <c r="A122" s="317" t="s">
        <v>184</v>
      </c>
      <c r="B122" s="317" t="s">
        <v>680</v>
      </c>
      <c r="D122" s="317">
        <v>16713</v>
      </c>
      <c r="E122" s="317" t="s">
        <v>638</v>
      </c>
      <c r="F122" s="317">
        <v>2020</v>
      </c>
      <c r="G122" s="317">
        <v>1.014</v>
      </c>
      <c r="H122" s="317" t="s">
        <v>610</v>
      </c>
      <c r="K122" s="317">
        <v>0.996</v>
      </c>
      <c r="L122" s="317">
        <v>7</v>
      </c>
      <c r="M122" s="317">
        <v>205</v>
      </c>
      <c r="N122" s="317">
        <v>9.97</v>
      </c>
      <c r="O122" s="317">
        <v>3.37</v>
      </c>
      <c r="P122" s="317">
        <v>2.05</v>
      </c>
      <c r="Q122" s="317" t="s">
        <v>611</v>
      </c>
      <c r="R122" s="317">
        <v>2005</v>
      </c>
      <c r="S122" s="317">
        <v>2016</v>
      </c>
      <c r="T122" s="317">
        <v>148</v>
      </c>
      <c r="U122" s="317">
        <v>24</v>
      </c>
      <c r="V122" s="317">
        <v>42</v>
      </c>
      <c r="W122" s="317">
        <v>143</v>
      </c>
      <c r="X122" s="317" t="s">
        <v>614</v>
      </c>
      <c r="Y122" s="317" t="s">
        <v>612</v>
      </c>
    </row>
    <row r="123" spans="1:25" ht="12">
      <c r="A123" s="317" t="s">
        <v>567</v>
      </c>
      <c r="B123" s="317" t="s">
        <v>707</v>
      </c>
      <c r="D123" s="317">
        <v>17846</v>
      </c>
      <c r="E123" s="317" t="s">
        <v>641</v>
      </c>
      <c r="F123" s="317">
        <v>2020</v>
      </c>
      <c r="G123" s="317">
        <v>1.056</v>
      </c>
      <c r="H123" s="317" t="s">
        <v>610</v>
      </c>
      <c r="K123" s="317">
        <v>1.033</v>
      </c>
      <c r="L123" s="317">
        <v>8</v>
      </c>
      <c r="M123" s="317">
        <v>193</v>
      </c>
      <c r="N123" s="317">
        <v>10.61</v>
      </c>
      <c r="O123" s="317">
        <v>3.27</v>
      </c>
      <c r="P123" s="317">
        <v>2.15</v>
      </c>
      <c r="Q123" s="317" t="s">
        <v>611</v>
      </c>
      <c r="R123" s="317">
        <v>2005</v>
      </c>
      <c r="S123" s="317">
        <v>2007</v>
      </c>
      <c r="T123" s="317">
        <v>148</v>
      </c>
      <c r="U123" s="317">
        <v>23</v>
      </c>
      <c r="V123" s="317">
        <v>33</v>
      </c>
      <c r="W123" s="317">
        <v>123</v>
      </c>
      <c r="X123" s="317" t="s">
        <v>614</v>
      </c>
      <c r="Y123" s="317" t="s">
        <v>612</v>
      </c>
    </row>
    <row r="124" spans="1:25" ht="12">
      <c r="A124" s="317" t="s">
        <v>95</v>
      </c>
      <c r="B124" s="317" t="s">
        <v>679</v>
      </c>
      <c r="D124" s="317">
        <v>16689</v>
      </c>
      <c r="E124" s="317" t="s">
        <v>620</v>
      </c>
      <c r="F124" s="317">
        <v>2020</v>
      </c>
      <c r="G124" s="317">
        <v>1.054</v>
      </c>
      <c r="H124" s="317" t="s">
        <v>610</v>
      </c>
      <c r="K124" s="317">
        <v>1.029</v>
      </c>
      <c r="L124" s="317">
        <v>8</v>
      </c>
      <c r="M124" s="317">
        <v>190</v>
      </c>
      <c r="N124" s="317">
        <v>10.61</v>
      </c>
      <c r="O124" s="317">
        <v>3.27</v>
      </c>
      <c r="P124" s="317">
        <v>2.15</v>
      </c>
      <c r="Q124" s="317" t="s">
        <v>611</v>
      </c>
      <c r="R124" s="317">
        <v>2005</v>
      </c>
      <c r="S124" s="317">
        <v>2007</v>
      </c>
      <c r="T124" s="317">
        <v>148</v>
      </c>
      <c r="U124" s="317">
        <v>23</v>
      </c>
      <c r="V124" s="317">
        <v>33</v>
      </c>
      <c r="W124" s="317">
        <v>123</v>
      </c>
      <c r="X124" s="317" t="s">
        <v>614</v>
      </c>
      <c r="Y124" s="317" t="s">
        <v>612</v>
      </c>
    </row>
    <row r="125" spans="1:25" ht="12">
      <c r="A125" s="317" t="s">
        <v>468</v>
      </c>
      <c r="B125" s="317" t="s">
        <v>814</v>
      </c>
      <c r="D125" s="317">
        <v>41495</v>
      </c>
      <c r="E125" s="317" t="s">
        <v>638</v>
      </c>
      <c r="F125" s="317">
        <v>2020</v>
      </c>
      <c r="G125" s="317">
        <v>1.025</v>
      </c>
      <c r="K125" s="317">
        <v>1.001</v>
      </c>
      <c r="L125" s="317">
        <v>7</v>
      </c>
      <c r="M125" s="317">
        <v>194</v>
      </c>
      <c r="N125" s="317">
        <v>9.99</v>
      </c>
      <c r="O125" s="317">
        <v>3.21</v>
      </c>
      <c r="P125" s="317">
        <v>1.9</v>
      </c>
      <c r="Q125" s="317" t="s">
        <v>611</v>
      </c>
      <c r="R125" s="317">
        <v>2012</v>
      </c>
      <c r="S125" s="317">
        <v>2013</v>
      </c>
      <c r="T125" s="317">
        <v>148</v>
      </c>
      <c r="U125" s="317">
        <v>23</v>
      </c>
      <c r="V125" s="317">
        <v>0</v>
      </c>
      <c r="W125" s="317">
        <v>0</v>
      </c>
      <c r="X125" s="317">
        <v>0</v>
      </c>
      <c r="Y125" s="317" t="s">
        <v>612</v>
      </c>
    </row>
    <row r="126" spans="1:25" ht="12">
      <c r="A126" s="317" t="s">
        <v>469</v>
      </c>
      <c r="B126" s="317" t="s">
        <v>653</v>
      </c>
      <c r="D126" s="317">
        <v>15663</v>
      </c>
      <c r="E126" s="317" t="s">
        <v>633</v>
      </c>
      <c r="F126" s="317">
        <v>2020</v>
      </c>
      <c r="G126" s="317">
        <v>1.031</v>
      </c>
      <c r="K126" s="317">
        <v>1.013</v>
      </c>
      <c r="L126" s="317">
        <v>8</v>
      </c>
      <c r="M126" s="317">
        <v>209</v>
      </c>
      <c r="N126" s="317">
        <v>10.68</v>
      </c>
      <c r="O126" s="317">
        <v>3.45</v>
      </c>
      <c r="P126" s="317">
        <v>2.21</v>
      </c>
      <c r="Q126" s="317" t="s">
        <v>611</v>
      </c>
      <c r="R126" s="317">
        <v>2001</v>
      </c>
      <c r="S126" s="317">
        <v>2003</v>
      </c>
      <c r="T126" s="317">
        <v>148</v>
      </c>
      <c r="U126" s="317">
        <v>26</v>
      </c>
      <c r="V126" s="317">
        <v>34</v>
      </c>
      <c r="W126" s="317">
        <v>126</v>
      </c>
      <c r="X126" s="317" t="s">
        <v>614</v>
      </c>
      <c r="Y126" s="317" t="s">
        <v>612</v>
      </c>
    </row>
    <row r="127" spans="1:25" ht="12">
      <c r="A127" s="317" t="s">
        <v>0</v>
      </c>
      <c r="B127" s="317" t="s">
        <v>696</v>
      </c>
      <c r="D127" s="317">
        <v>17698</v>
      </c>
      <c r="E127" s="317" t="s">
        <v>618</v>
      </c>
      <c r="F127" s="317">
        <v>2020</v>
      </c>
      <c r="G127" s="317">
        <v>1.044</v>
      </c>
      <c r="H127" s="317" t="s">
        <v>610</v>
      </c>
      <c r="K127" s="317">
        <v>1.023</v>
      </c>
      <c r="L127" s="317">
        <v>8</v>
      </c>
      <c r="M127" s="317">
        <v>162</v>
      </c>
      <c r="N127" s="317">
        <v>10.95</v>
      </c>
      <c r="O127" s="317">
        <v>3.39</v>
      </c>
      <c r="P127" s="317">
        <v>2.34</v>
      </c>
      <c r="Q127" s="317" t="s">
        <v>611</v>
      </c>
      <c r="R127" s="317">
        <v>1995</v>
      </c>
      <c r="S127" s="317">
        <v>2008</v>
      </c>
      <c r="T127" s="317">
        <v>148</v>
      </c>
      <c r="U127" s="317">
        <v>28</v>
      </c>
      <c r="V127" s="317">
        <v>0</v>
      </c>
      <c r="W127" s="317">
        <v>0</v>
      </c>
      <c r="X127" s="317">
        <v>0</v>
      </c>
      <c r="Y127" s="317" t="s">
        <v>612</v>
      </c>
    </row>
    <row r="128" spans="1:25" ht="12">
      <c r="A128" s="317" t="s">
        <v>1</v>
      </c>
      <c r="B128" s="317" t="s">
        <v>711</v>
      </c>
      <c r="D128" s="317">
        <v>17966</v>
      </c>
      <c r="E128" s="317" t="s">
        <v>636</v>
      </c>
      <c r="F128" s="317">
        <v>2020</v>
      </c>
      <c r="G128" s="317">
        <v>1.167</v>
      </c>
      <c r="H128" s="317" t="s">
        <v>610</v>
      </c>
      <c r="K128" s="317">
        <v>1.142</v>
      </c>
      <c r="L128" s="317">
        <v>11</v>
      </c>
      <c r="M128" s="317">
        <v>146</v>
      </c>
      <c r="N128" s="317">
        <v>12.79</v>
      </c>
      <c r="O128" s="317">
        <v>3.84</v>
      </c>
      <c r="P128" s="317">
        <v>2.6</v>
      </c>
      <c r="Q128" s="317" t="s">
        <v>611</v>
      </c>
      <c r="R128" s="317">
        <v>2006</v>
      </c>
      <c r="S128" s="317">
        <v>2008</v>
      </c>
      <c r="T128" s="317">
        <v>148</v>
      </c>
      <c r="U128" s="317">
        <v>31</v>
      </c>
      <c r="V128" s="317">
        <v>0</v>
      </c>
      <c r="W128" s="317">
        <v>0</v>
      </c>
      <c r="X128" s="317">
        <v>0</v>
      </c>
      <c r="Y128" s="317" t="s">
        <v>612</v>
      </c>
    </row>
    <row r="129" spans="1:25" ht="12">
      <c r="A129" s="317" t="s">
        <v>2</v>
      </c>
      <c r="B129" s="317" t="s">
        <v>706</v>
      </c>
      <c r="D129" s="317">
        <v>17798</v>
      </c>
      <c r="E129" s="317" t="s">
        <v>618</v>
      </c>
      <c r="F129" s="317">
        <v>2020</v>
      </c>
      <c r="G129" s="317">
        <v>1.133</v>
      </c>
      <c r="H129" s="317" t="s">
        <v>610</v>
      </c>
      <c r="K129" s="317">
        <v>1.102</v>
      </c>
      <c r="L129" s="317">
        <v>7</v>
      </c>
      <c r="M129" s="317">
        <v>96</v>
      </c>
      <c r="N129" s="317">
        <v>9.99</v>
      </c>
      <c r="O129" s="317">
        <v>2.97</v>
      </c>
      <c r="P129" s="317">
        <v>2.2</v>
      </c>
      <c r="Q129" s="317" t="s">
        <v>611</v>
      </c>
      <c r="R129" s="317">
        <v>2008</v>
      </c>
      <c r="S129" s="317">
        <v>2008</v>
      </c>
      <c r="T129" s="317">
        <v>148</v>
      </c>
      <c r="U129" s="317">
        <v>16</v>
      </c>
      <c r="V129" s="317">
        <v>0</v>
      </c>
      <c r="W129" s="317">
        <v>0</v>
      </c>
      <c r="X129" s="317">
        <v>0</v>
      </c>
      <c r="Y129" s="317" t="s">
        <v>612</v>
      </c>
    </row>
    <row r="130" spans="1:25" ht="12">
      <c r="A130" s="317" t="s">
        <v>3</v>
      </c>
      <c r="B130" s="317" t="s">
        <v>764</v>
      </c>
      <c r="D130" s="317">
        <v>36890</v>
      </c>
      <c r="E130" s="317" t="s">
        <v>638</v>
      </c>
      <c r="F130" s="317">
        <v>2020</v>
      </c>
      <c r="G130" s="317">
        <v>1.016</v>
      </c>
      <c r="K130" s="317">
        <v>0.999</v>
      </c>
      <c r="L130" s="317">
        <v>7</v>
      </c>
      <c r="M130" s="317">
        <v>188</v>
      </c>
      <c r="N130" s="317">
        <v>9.5</v>
      </c>
      <c r="O130" s="317">
        <v>3.03</v>
      </c>
      <c r="P130" s="317">
        <v>2</v>
      </c>
      <c r="Q130" s="317" t="s">
        <v>611</v>
      </c>
      <c r="R130" s="317">
        <v>2007</v>
      </c>
      <c r="S130" s="317">
        <v>2008</v>
      </c>
      <c r="T130" s="317">
        <v>148</v>
      </c>
      <c r="U130" s="317">
        <v>19</v>
      </c>
      <c r="V130" s="317">
        <v>0</v>
      </c>
      <c r="W130" s="317">
        <v>0</v>
      </c>
      <c r="X130" s="317">
        <v>0</v>
      </c>
      <c r="Y130" s="317" t="s">
        <v>612</v>
      </c>
    </row>
    <row r="131" spans="1:25" ht="12">
      <c r="A131" s="317" t="s">
        <v>568</v>
      </c>
      <c r="B131" s="317" t="s">
        <v>750</v>
      </c>
      <c r="D131" s="317">
        <v>18629</v>
      </c>
      <c r="E131" s="317" t="s">
        <v>638</v>
      </c>
      <c r="F131" s="317">
        <v>2020</v>
      </c>
      <c r="G131" s="317">
        <v>1.031</v>
      </c>
      <c r="K131" s="317">
        <v>1.02</v>
      </c>
      <c r="L131" s="317">
        <v>7</v>
      </c>
      <c r="M131" s="317">
        <v>183</v>
      </c>
      <c r="N131" s="317">
        <v>9.5</v>
      </c>
      <c r="O131" s="317">
        <v>3.03</v>
      </c>
      <c r="P131" s="317">
        <v>2</v>
      </c>
      <c r="Q131" s="317" t="s">
        <v>611</v>
      </c>
      <c r="R131" s="317">
        <v>2007</v>
      </c>
      <c r="S131" s="317">
        <v>2008</v>
      </c>
      <c r="T131" s="317">
        <v>148</v>
      </c>
      <c r="U131" s="317">
        <v>19</v>
      </c>
      <c r="V131" s="317">
        <v>0</v>
      </c>
      <c r="W131" s="317">
        <v>0</v>
      </c>
      <c r="X131" s="317">
        <v>0</v>
      </c>
      <c r="Y131" s="317" t="s">
        <v>612</v>
      </c>
    </row>
    <row r="132" spans="1:25" ht="12">
      <c r="A132" s="317" t="s">
        <v>743</v>
      </c>
      <c r="B132" s="317" t="s">
        <v>744</v>
      </c>
      <c r="D132" s="317">
        <v>18507</v>
      </c>
      <c r="E132" s="317" t="s">
        <v>635</v>
      </c>
      <c r="F132" s="317">
        <v>2020</v>
      </c>
      <c r="G132" s="317">
        <v>1.021</v>
      </c>
      <c r="H132" s="317" t="s">
        <v>610</v>
      </c>
      <c r="K132" s="317">
        <v>1.008</v>
      </c>
      <c r="L132" s="317">
        <v>7</v>
      </c>
      <c r="M132" s="317">
        <v>183</v>
      </c>
      <c r="N132" s="317">
        <v>9.23</v>
      </c>
      <c r="O132" s="317">
        <v>3.09</v>
      </c>
      <c r="P132" s="317">
        <v>1.98</v>
      </c>
      <c r="Q132" s="317" t="s">
        <v>611</v>
      </c>
      <c r="R132" s="317">
        <v>1996</v>
      </c>
      <c r="S132" s="317">
        <v>1996</v>
      </c>
      <c r="T132" s="317">
        <v>148</v>
      </c>
      <c r="U132" s="317">
        <v>17</v>
      </c>
      <c r="V132" s="317">
        <v>0</v>
      </c>
      <c r="W132" s="317">
        <v>0</v>
      </c>
      <c r="X132" s="317">
        <v>0</v>
      </c>
      <c r="Y132" s="317" t="s">
        <v>612</v>
      </c>
    </row>
    <row r="133" spans="1:25" ht="12">
      <c r="A133" s="317" t="s">
        <v>157</v>
      </c>
      <c r="B133" s="317" t="s">
        <v>845</v>
      </c>
      <c r="D133" s="317">
        <v>43974</v>
      </c>
      <c r="E133" s="317" t="s">
        <v>623</v>
      </c>
      <c r="F133" s="317">
        <v>2020</v>
      </c>
      <c r="G133" s="317">
        <v>1.183</v>
      </c>
      <c r="H133" s="317" t="s">
        <v>610</v>
      </c>
      <c r="K133" s="317">
        <v>1.145</v>
      </c>
      <c r="L133" s="317">
        <v>8</v>
      </c>
      <c r="M133" s="317">
        <v>109</v>
      </c>
      <c r="N133" s="317">
        <v>10.88</v>
      </c>
      <c r="O133" s="317">
        <v>3.6</v>
      </c>
      <c r="P133" s="317">
        <v>2.44</v>
      </c>
      <c r="Q133" s="317" t="s">
        <v>611</v>
      </c>
      <c r="R133" s="317">
        <v>2016</v>
      </c>
      <c r="S133" s="317">
        <v>2016</v>
      </c>
      <c r="T133" s="317">
        <v>148</v>
      </c>
      <c r="U133" s="317">
        <v>17</v>
      </c>
      <c r="V133" s="317">
        <v>0</v>
      </c>
      <c r="W133" s="317">
        <v>0</v>
      </c>
      <c r="X133" s="317">
        <v>0</v>
      </c>
      <c r="Y133" s="317" t="s">
        <v>612</v>
      </c>
    </row>
    <row r="134" spans="1:25" ht="12">
      <c r="A134" s="317" t="s">
        <v>569</v>
      </c>
      <c r="B134" s="317" t="s">
        <v>730</v>
      </c>
      <c r="D134" s="317">
        <v>18268</v>
      </c>
      <c r="E134" s="317" t="s">
        <v>634</v>
      </c>
      <c r="F134" s="317">
        <v>2020</v>
      </c>
      <c r="G134" s="317">
        <v>1.14</v>
      </c>
      <c r="K134" s="317">
        <v>1.09</v>
      </c>
      <c r="L134" s="317">
        <v>7</v>
      </c>
      <c r="M134" s="317">
        <v>101</v>
      </c>
      <c r="N134" s="317">
        <v>9.68</v>
      </c>
      <c r="O134" s="317">
        <v>2.99</v>
      </c>
      <c r="P134" s="317">
        <v>2.09</v>
      </c>
      <c r="Q134" s="317" t="s">
        <v>611</v>
      </c>
      <c r="R134" s="317">
        <v>2005</v>
      </c>
      <c r="S134" s="317">
        <v>2006</v>
      </c>
      <c r="T134" s="317">
        <v>148</v>
      </c>
      <c r="U134" s="317">
        <v>13</v>
      </c>
      <c r="V134" s="317">
        <v>0</v>
      </c>
      <c r="W134" s="317">
        <v>0</v>
      </c>
      <c r="X134" s="317">
        <v>0</v>
      </c>
      <c r="Y134" s="317" t="s">
        <v>612</v>
      </c>
    </row>
    <row r="135" spans="1:25" ht="12">
      <c r="A135" s="317" t="s">
        <v>97</v>
      </c>
      <c r="B135" s="317" t="s">
        <v>802</v>
      </c>
      <c r="D135" s="317">
        <v>40694</v>
      </c>
      <c r="E135" s="317" t="s">
        <v>627</v>
      </c>
      <c r="F135" s="317">
        <v>2020</v>
      </c>
      <c r="G135" s="317">
        <v>1.082</v>
      </c>
      <c r="H135" s="317" t="s">
        <v>610</v>
      </c>
      <c r="K135" s="317">
        <v>1.063</v>
      </c>
      <c r="L135" s="317">
        <v>10</v>
      </c>
      <c r="M135" s="317">
        <v>182</v>
      </c>
      <c r="N135" s="317">
        <v>12.24</v>
      </c>
      <c r="O135" s="317">
        <v>3.89</v>
      </c>
      <c r="P135" s="317">
        <v>2.49</v>
      </c>
      <c r="Q135" s="317" t="s">
        <v>611</v>
      </c>
      <c r="R135" s="317">
        <v>2008</v>
      </c>
      <c r="S135" s="317">
        <v>2009</v>
      </c>
      <c r="T135" s="317">
        <v>148</v>
      </c>
      <c r="U135" s="317">
        <v>34</v>
      </c>
      <c r="V135" s="317">
        <v>43</v>
      </c>
      <c r="W135" s="317">
        <v>130</v>
      </c>
      <c r="X135" s="317" t="s">
        <v>614</v>
      </c>
      <c r="Y135" s="317" t="s">
        <v>612</v>
      </c>
    </row>
    <row r="136" spans="1:25" ht="12">
      <c r="A136" s="317" t="s">
        <v>754</v>
      </c>
      <c r="B136" s="317" t="s">
        <v>755</v>
      </c>
      <c r="D136" s="317">
        <v>18683</v>
      </c>
      <c r="E136" s="317" t="s">
        <v>624</v>
      </c>
      <c r="F136" s="317">
        <v>2020</v>
      </c>
      <c r="G136" s="317">
        <v>0.946</v>
      </c>
      <c r="K136" s="317">
        <v>0.936</v>
      </c>
      <c r="L136" s="317">
        <v>7</v>
      </c>
      <c r="M136" s="317">
        <v>245</v>
      </c>
      <c r="N136" s="317">
        <v>9.47</v>
      </c>
      <c r="O136" s="317">
        <v>3.24</v>
      </c>
      <c r="P136" s="317">
        <v>1.84</v>
      </c>
      <c r="Q136" s="317" t="s">
        <v>615</v>
      </c>
      <c r="R136" s="317">
        <v>1990</v>
      </c>
      <c r="S136" s="317">
        <v>1991</v>
      </c>
      <c r="T136" s="317">
        <v>148</v>
      </c>
      <c r="U136" s="317">
        <v>23</v>
      </c>
      <c r="V136" s="317">
        <v>0</v>
      </c>
      <c r="W136" s="317">
        <v>0</v>
      </c>
      <c r="X136" s="317">
        <v>0</v>
      </c>
      <c r="Y136" s="317" t="s">
        <v>612</v>
      </c>
    </row>
    <row r="137" spans="1:25" ht="12">
      <c r="A137" s="317" t="s">
        <v>658</v>
      </c>
      <c r="B137" s="317" t="s">
        <v>659</v>
      </c>
      <c r="D137" s="317">
        <v>15893</v>
      </c>
      <c r="E137" s="317" t="s">
        <v>634</v>
      </c>
      <c r="F137" s="317">
        <v>2020</v>
      </c>
      <c r="G137" s="317">
        <v>1.05</v>
      </c>
      <c r="K137" s="317">
        <v>1.033</v>
      </c>
      <c r="L137" s="317">
        <v>8</v>
      </c>
      <c r="M137" s="317">
        <v>186</v>
      </c>
      <c r="N137" s="317">
        <v>10.61</v>
      </c>
      <c r="O137" s="317">
        <v>3.27</v>
      </c>
      <c r="P137" s="317">
        <v>2.15</v>
      </c>
      <c r="Q137" s="317" t="s">
        <v>611</v>
      </c>
      <c r="R137" s="317">
        <v>2005</v>
      </c>
      <c r="S137" s="317">
        <v>2012</v>
      </c>
      <c r="T137" s="317">
        <v>148</v>
      </c>
      <c r="U137" s="317">
        <v>23</v>
      </c>
      <c r="V137" s="317">
        <v>33</v>
      </c>
      <c r="W137" s="317">
        <v>123</v>
      </c>
      <c r="X137" s="317" t="s">
        <v>614</v>
      </c>
      <c r="Y137" s="317" t="s">
        <v>612</v>
      </c>
    </row>
    <row r="138" spans="1:25" ht="12">
      <c r="A138" s="317" t="s">
        <v>4</v>
      </c>
      <c r="B138" s="317" t="s">
        <v>831</v>
      </c>
      <c r="D138" s="317">
        <v>43216</v>
      </c>
      <c r="E138" s="317" t="s">
        <v>634</v>
      </c>
      <c r="F138" s="317">
        <v>2020</v>
      </c>
      <c r="G138" s="317">
        <v>1.121</v>
      </c>
      <c r="K138" s="317">
        <v>1.068</v>
      </c>
      <c r="L138" s="317">
        <v>7</v>
      </c>
      <c r="M138" s="317">
        <v>95</v>
      </c>
      <c r="N138" s="317">
        <v>9.15</v>
      </c>
      <c r="O138" s="317">
        <v>3</v>
      </c>
      <c r="P138" s="317">
        <v>2.3</v>
      </c>
      <c r="Q138" s="317" t="s">
        <v>611</v>
      </c>
      <c r="R138" s="317">
        <v>2014</v>
      </c>
      <c r="S138" s="317">
        <v>2015</v>
      </c>
      <c r="T138" s="317">
        <v>148</v>
      </c>
      <c r="U138" s="317">
        <v>15</v>
      </c>
      <c r="V138" s="317">
        <v>0</v>
      </c>
      <c r="W138" s="317">
        <v>0</v>
      </c>
      <c r="X138" s="317">
        <v>0</v>
      </c>
      <c r="Y138" s="317" t="s">
        <v>612</v>
      </c>
    </row>
    <row r="139" spans="1:25" ht="12">
      <c r="A139" s="317" t="s">
        <v>766</v>
      </c>
      <c r="B139" s="317" t="s">
        <v>767</v>
      </c>
      <c r="D139" s="317">
        <v>36920</v>
      </c>
      <c r="E139" s="317" t="s">
        <v>637</v>
      </c>
      <c r="F139" s="317">
        <v>2020</v>
      </c>
      <c r="G139" s="317">
        <v>1.042</v>
      </c>
      <c r="H139" s="317" t="s">
        <v>610</v>
      </c>
      <c r="K139" s="317">
        <v>1.026</v>
      </c>
      <c r="L139" s="317">
        <v>8</v>
      </c>
      <c r="M139" s="317">
        <v>189</v>
      </c>
      <c r="N139" s="317">
        <v>10.61</v>
      </c>
      <c r="O139" s="317">
        <v>3.27</v>
      </c>
      <c r="P139" s="317">
        <v>2.15</v>
      </c>
      <c r="Q139" s="317" t="s">
        <v>611</v>
      </c>
      <c r="R139" s="317">
        <v>2005</v>
      </c>
      <c r="S139" s="317">
        <v>2006</v>
      </c>
      <c r="T139" s="317">
        <v>148</v>
      </c>
      <c r="U139" s="317">
        <v>23</v>
      </c>
      <c r="V139" s="317">
        <v>33</v>
      </c>
      <c r="W139" s="317">
        <v>123</v>
      </c>
      <c r="X139" s="317" t="s">
        <v>614</v>
      </c>
      <c r="Y139" s="317" t="s">
        <v>612</v>
      </c>
    </row>
    <row r="140" spans="1:25" ht="12">
      <c r="A140" s="317" t="s">
        <v>5</v>
      </c>
      <c r="B140" s="317" t="s">
        <v>778</v>
      </c>
      <c r="D140" s="317">
        <v>37566</v>
      </c>
      <c r="E140" s="317" t="s">
        <v>638</v>
      </c>
      <c r="F140" s="317">
        <v>2020</v>
      </c>
      <c r="G140" s="317">
        <v>1.056</v>
      </c>
      <c r="H140" s="317" t="s">
        <v>610</v>
      </c>
      <c r="K140" s="317">
        <v>1.032</v>
      </c>
      <c r="L140" s="317">
        <v>8</v>
      </c>
      <c r="M140" s="317">
        <v>186</v>
      </c>
      <c r="N140" s="317">
        <v>10.61</v>
      </c>
      <c r="O140" s="317">
        <v>3.27</v>
      </c>
      <c r="P140" s="317">
        <v>2.15</v>
      </c>
      <c r="Q140" s="317" t="s">
        <v>611</v>
      </c>
      <c r="R140" s="317">
        <v>2005</v>
      </c>
      <c r="S140" s="317">
        <v>2006</v>
      </c>
      <c r="T140" s="317">
        <v>148</v>
      </c>
      <c r="U140" s="317">
        <v>23</v>
      </c>
      <c r="V140" s="317">
        <v>33</v>
      </c>
      <c r="W140" s="317">
        <v>123</v>
      </c>
      <c r="X140" s="317" t="s">
        <v>614</v>
      </c>
      <c r="Y140" s="317" t="s">
        <v>612</v>
      </c>
    </row>
    <row r="141" spans="1:25" ht="12">
      <c r="A141" s="317" t="s">
        <v>103</v>
      </c>
      <c r="B141" s="317" t="s">
        <v>776</v>
      </c>
      <c r="D141" s="317">
        <v>37453</v>
      </c>
      <c r="E141" s="317" t="s">
        <v>624</v>
      </c>
      <c r="F141" s="317">
        <v>2020</v>
      </c>
      <c r="G141" s="317">
        <v>1.063</v>
      </c>
      <c r="H141" s="317" t="s">
        <v>610</v>
      </c>
      <c r="K141" s="317">
        <v>1.041</v>
      </c>
      <c r="L141" s="317">
        <v>8</v>
      </c>
      <c r="M141" s="317">
        <v>198</v>
      </c>
      <c r="N141" s="317">
        <v>10.7</v>
      </c>
      <c r="O141" s="317">
        <v>3.48</v>
      </c>
      <c r="P141" s="317">
        <v>2.2</v>
      </c>
      <c r="Q141" s="317" t="s">
        <v>611</v>
      </c>
      <c r="R141" s="317">
        <v>2009</v>
      </c>
      <c r="S141" s="317">
        <v>2010</v>
      </c>
      <c r="T141" s="317">
        <v>148</v>
      </c>
      <c r="U141" s="317">
        <v>27</v>
      </c>
      <c r="V141" s="317">
        <v>0</v>
      </c>
      <c r="W141" s="317">
        <v>0</v>
      </c>
      <c r="X141" s="317">
        <v>0</v>
      </c>
      <c r="Y141" s="317" t="s">
        <v>612</v>
      </c>
    </row>
    <row r="142" spans="1:25" ht="12">
      <c r="A142" s="317" t="s">
        <v>6</v>
      </c>
      <c r="B142" s="317" t="s">
        <v>777</v>
      </c>
      <c r="D142" s="317">
        <v>37528</v>
      </c>
      <c r="E142" s="317" t="s">
        <v>627</v>
      </c>
      <c r="F142" s="317">
        <v>2020</v>
      </c>
      <c r="G142" s="317">
        <v>1.031</v>
      </c>
      <c r="H142" s="317" t="s">
        <v>610</v>
      </c>
      <c r="K142" s="317">
        <v>1.016</v>
      </c>
      <c r="L142" s="317">
        <v>7</v>
      </c>
      <c r="M142" s="317">
        <v>203</v>
      </c>
      <c r="N142" s="317">
        <v>9.49</v>
      </c>
      <c r="O142" s="317">
        <v>3.02</v>
      </c>
      <c r="P142" s="317">
        <v>1.95</v>
      </c>
      <c r="Q142" s="317" t="s">
        <v>611</v>
      </c>
      <c r="R142" s="317">
        <v>2007</v>
      </c>
      <c r="S142" s="317">
        <v>2010</v>
      </c>
      <c r="T142" s="317">
        <v>148</v>
      </c>
      <c r="U142" s="317">
        <v>19</v>
      </c>
      <c r="V142" s="317">
        <v>0</v>
      </c>
      <c r="W142" s="317">
        <v>0</v>
      </c>
      <c r="X142" s="317">
        <v>0</v>
      </c>
      <c r="Y142" s="317" t="s">
        <v>612</v>
      </c>
    </row>
    <row r="143" spans="1:25" ht="12">
      <c r="A143" s="317" t="s">
        <v>877</v>
      </c>
      <c r="B143" s="317" t="s">
        <v>878</v>
      </c>
      <c r="D143" s="317">
        <v>45886</v>
      </c>
      <c r="E143" s="317" t="s">
        <v>637</v>
      </c>
      <c r="F143" s="317">
        <v>2020</v>
      </c>
      <c r="G143" s="317">
        <v>0.916</v>
      </c>
      <c r="K143" s="317">
        <v>0.909</v>
      </c>
      <c r="L143" s="317">
        <v>6</v>
      </c>
      <c r="M143" s="317">
        <v>181</v>
      </c>
      <c r="N143" s="317">
        <v>7.97</v>
      </c>
      <c r="O143" s="317">
        <v>2.8</v>
      </c>
      <c r="P143" s="317">
        <v>1.85</v>
      </c>
      <c r="Q143" s="317" t="s">
        <v>611</v>
      </c>
      <c r="R143" s="317">
        <v>1993</v>
      </c>
      <c r="S143" s="317">
        <v>1993</v>
      </c>
      <c r="T143" s="317">
        <v>148</v>
      </c>
      <c r="U143" s="317">
        <v>18</v>
      </c>
      <c r="V143" s="317">
        <v>0</v>
      </c>
      <c r="W143" s="317">
        <v>0</v>
      </c>
      <c r="X143" s="317">
        <v>0</v>
      </c>
      <c r="Y143" s="317" t="s">
        <v>612</v>
      </c>
    </row>
    <row r="144" spans="1:25" ht="12">
      <c r="A144" s="317" t="s">
        <v>7</v>
      </c>
      <c r="B144" s="317" t="s">
        <v>782</v>
      </c>
      <c r="D144" s="317">
        <v>38332</v>
      </c>
      <c r="E144" s="317" t="s">
        <v>632</v>
      </c>
      <c r="F144" s="317">
        <v>2020</v>
      </c>
      <c r="G144" s="317">
        <v>1.078</v>
      </c>
      <c r="K144" s="317">
        <v>1.063</v>
      </c>
      <c r="L144" s="317">
        <v>10</v>
      </c>
      <c r="M144" s="317">
        <v>182</v>
      </c>
      <c r="N144" s="317">
        <v>12.24</v>
      </c>
      <c r="O144" s="317">
        <v>3.89</v>
      </c>
      <c r="P144" s="317">
        <v>2.5</v>
      </c>
      <c r="Q144" s="317" t="s">
        <v>615</v>
      </c>
      <c r="R144" s="317">
        <v>2008</v>
      </c>
      <c r="S144" s="317">
        <v>2010</v>
      </c>
      <c r="T144" s="317">
        <v>148</v>
      </c>
      <c r="U144" s="317">
        <v>34</v>
      </c>
      <c r="V144" s="317">
        <v>43</v>
      </c>
      <c r="W144" s="317">
        <v>130</v>
      </c>
      <c r="X144" s="317" t="s">
        <v>614</v>
      </c>
      <c r="Y144" s="317" t="s">
        <v>612</v>
      </c>
    </row>
    <row r="145" spans="1:25" ht="12">
      <c r="A145" s="317" t="s">
        <v>570</v>
      </c>
      <c r="B145" s="317" t="s">
        <v>781</v>
      </c>
      <c r="D145" s="317">
        <v>38280</v>
      </c>
      <c r="E145" s="317" t="s">
        <v>634</v>
      </c>
      <c r="F145" s="317">
        <v>2020</v>
      </c>
      <c r="G145" s="317">
        <v>1.121</v>
      </c>
      <c r="H145" s="317" t="s">
        <v>610</v>
      </c>
      <c r="K145" s="317">
        <v>1.097</v>
      </c>
      <c r="L145" s="317">
        <v>10</v>
      </c>
      <c r="M145" s="317">
        <v>163</v>
      </c>
      <c r="N145" s="317">
        <v>12.34</v>
      </c>
      <c r="O145" s="317">
        <v>3.64</v>
      </c>
      <c r="P145" s="317">
        <v>2.5</v>
      </c>
      <c r="Q145" s="317" t="s">
        <v>611</v>
      </c>
      <c r="R145" s="317">
        <v>2007</v>
      </c>
      <c r="S145" s="317">
        <v>2010</v>
      </c>
      <c r="T145" s="317">
        <v>148</v>
      </c>
      <c r="U145" s="317">
        <v>30</v>
      </c>
      <c r="V145" s="317">
        <v>43</v>
      </c>
      <c r="W145" s="317">
        <v>127</v>
      </c>
      <c r="X145" s="317" t="s">
        <v>614</v>
      </c>
      <c r="Y145" s="317" t="s">
        <v>612</v>
      </c>
    </row>
    <row r="146" spans="1:25" ht="12">
      <c r="A146" s="317" t="s">
        <v>8</v>
      </c>
      <c r="B146" s="317" t="s">
        <v>785</v>
      </c>
      <c r="D146" s="317">
        <v>38530</v>
      </c>
      <c r="E146" s="317" t="s">
        <v>627</v>
      </c>
      <c r="F146" s="317">
        <v>2020</v>
      </c>
      <c r="G146" s="317">
        <v>1.023</v>
      </c>
      <c r="H146" s="317" t="s">
        <v>610</v>
      </c>
      <c r="K146" s="317">
        <v>1.004</v>
      </c>
      <c r="L146" s="317">
        <v>8</v>
      </c>
      <c r="M146" s="317">
        <v>202</v>
      </c>
      <c r="N146" s="317">
        <v>10.67</v>
      </c>
      <c r="O146" s="317">
        <v>3.64</v>
      </c>
      <c r="P146" s="317">
        <v>2.2</v>
      </c>
      <c r="Q146" s="317" t="s">
        <v>611</v>
      </c>
      <c r="R146" s="317">
        <v>2009</v>
      </c>
      <c r="S146" s="317">
        <v>2010</v>
      </c>
      <c r="T146" s="317">
        <v>148</v>
      </c>
      <c r="U146" s="317">
        <v>31</v>
      </c>
      <c r="V146" s="317">
        <v>38</v>
      </c>
      <c r="W146" s="317">
        <v>137</v>
      </c>
      <c r="X146" s="317" t="s">
        <v>614</v>
      </c>
      <c r="Y146" s="317" t="s">
        <v>612</v>
      </c>
    </row>
    <row r="147" spans="1:25" ht="12">
      <c r="A147" s="317" t="s">
        <v>10</v>
      </c>
      <c r="B147" s="317" t="s">
        <v>775</v>
      </c>
      <c r="D147" s="317">
        <v>37379</v>
      </c>
      <c r="E147" s="317" t="s">
        <v>620</v>
      </c>
      <c r="F147" s="317">
        <v>2020</v>
      </c>
      <c r="G147" s="317">
        <v>1.143</v>
      </c>
      <c r="H147" s="317" t="s">
        <v>610</v>
      </c>
      <c r="K147" s="317">
        <v>1.093</v>
      </c>
      <c r="L147" s="317">
        <v>7</v>
      </c>
      <c r="M147" s="317">
        <v>100</v>
      </c>
      <c r="N147" s="317">
        <v>9.68</v>
      </c>
      <c r="O147" s="317">
        <v>2.99</v>
      </c>
      <c r="P147" s="317">
        <v>2.09</v>
      </c>
      <c r="Q147" s="317" t="s">
        <v>611</v>
      </c>
      <c r="R147" s="317">
        <v>2005</v>
      </c>
      <c r="S147" s="317">
        <v>2007</v>
      </c>
      <c r="T147" s="317">
        <v>148</v>
      </c>
      <c r="U147" s="317">
        <v>13</v>
      </c>
      <c r="V147" s="317">
        <v>0</v>
      </c>
      <c r="W147" s="317">
        <v>0</v>
      </c>
      <c r="X147" s="317">
        <v>0</v>
      </c>
      <c r="Y147" s="317" t="s">
        <v>612</v>
      </c>
    </row>
    <row r="148" spans="1:25" ht="12">
      <c r="A148" s="317" t="s">
        <v>11</v>
      </c>
      <c r="B148" s="317" t="s">
        <v>783</v>
      </c>
      <c r="D148" s="317">
        <v>38374</v>
      </c>
      <c r="E148" s="317" t="s">
        <v>634</v>
      </c>
      <c r="F148" s="317">
        <v>2020</v>
      </c>
      <c r="G148" s="317">
        <v>1.023</v>
      </c>
      <c r="H148" s="317" t="s">
        <v>610</v>
      </c>
      <c r="K148" s="317">
        <v>1.004</v>
      </c>
      <c r="L148" s="317">
        <v>8</v>
      </c>
      <c r="M148" s="317">
        <v>207</v>
      </c>
      <c r="N148" s="317">
        <v>10.67</v>
      </c>
      <c r="O148" s="317">
        <v>3.64</v>
      </c>
      <c r="P148" s="317">
        <v>2.19</v>
      </c>
      <c r="Q148" s="317" t="s">
        <v>611</v>
      </c>
      <c r="R148" s="317">
        <v>2009</v>
      </c>
      <c r="S148" s="317">
        <v>2009</v>
      </c>
      <c r="T148" s="317">
        <v>148</v>
      </c>
      <c r="U148" s="317">
        <v>31</v>
      </c>
      <c r="V148" s="317">
        <v>38</v>
      </c>
      <c r="W148" s="317">
        <v>137</v>
      </c>
      <c r="X148" s="317" t="s">
        <v>614</v>
      </c>
      <c r="Y148" s="317" t="s">
        <v>612</v>
      </c>
    </row>
    <row r="149" spans="1:25" ht="12">
      <c r="A149" s="317" t="s">
        <v>12</v>
      </c>
      <c r="B149" s="317" t="s">
        <v>784</v>
      </c>
      <c r="D149" s="317">
        <v>38375</v>
      </c>
      <c r="E149" s="317" t="s">
        <v>638</v>
      </c>
      <c r="F149" s="317">
        <v>2020</v>
      </c>
      <c r="G149" s="317">
        <v>1.031</v>
      </c>
      <c r="K149" s="317">
        <v>1.01</v>
      </c>
      <c r="L149" s="317">
        <v>8</v>
      </c>
      <c r="M149" s="317">
        <v>151</v>
      </c>
      <c r="N149" s="317">
        <v>10.5</v>
      </c>
      <c r="O149" s="317">
        <v>3.35</v>
      </c>
      <c r="P149" s="317">
        <v>1.98</v>
      </c>
      <c r="Q149" s="317" t="s">
        <v>611</v>
      </c>
      <c r="R149" s="317">
        <v>1991</v>
      </c>
      <c r="S149" s="317">
        <v>1996</v>
      </c>
      <c r="T149" s="317">
        <v>148</v>
      </c>
      <c r="U149" s="317">
        <v>21</v>
      </c>
      <c r="V149" s="317">
        <v>33</v>
      </c>
      <c r="W149" s="317">
        <v>120</v>
      </c>
      <c r="X149" s="317" t="s">
        <v>614</v>
      </c>
      <c r="Y149" s="317" t="s">
        <v>612</v>
      </c>
    </row>
    <row r="150" spans="1:25" ht="12">
      <c r="A150" s="317" t="s">
        <v>571</v>
      </c>
      <c r="B150" s="317" t="s">
        <v>788</v>
      </c>
      <c r="D150" s="317">
        <v>39102</v>
      </c>
      <c r="E150" s="317" t="s">
        <v>627</v>
      </c>
      <c r="F150" s="317">
        <v>2020</v>
      </c>
      <c r="G150" s="317">
        <v>1.023</v>
      </c>
      <c r="H150" s="317" t="s">
        <v>610</v>
      </c>
      <c r="K150" s="317">
        <v>1.005</v>
      </c>
      <c r="L150" s="317">
        <v>8</v>
      </c>
      <c r="M150" s="317">
        <v>211</v>
      </c>
      <c r="N150" s="317">
        <v>10.66</v>
      </c>
      <c r="O150" s="317">
        <v>3.64</v>
      </c>
      <c r="P150" s="317">
        <v>2.21</v>
      </c>
      <c r="Q150" s="317" t="s">
        <v>611</v>
      </c>
      <c r="R150" s="317">
        <v>2009</v>
      </c>
      <c r="S150" s="317">
        <v>2011</v>
      </c>
      <c r="T150" s="317">
        <v>148</v>
      </c>
      <c r="U150" s="317">
        <v>31</v>
      </c>
      <c r="V150" s="317">
        <v>38</v>
      </c>
      <c r="W150" s="317">
        <v>137</v>
      </c>
      <c r="X150" s="317" t="s">
        <v>614</v>
      </c>
      <c r="Y150" s="317" t="s">
        <v>612</v>
      </c>
    </row>
    <row r="151" spans="1:25" ht="12">
      <c r="A151" s="317" t="s">
        <v>153</v>
      </c>
      <c r="B151" s="317" t="s">
        <v>797</v>
      </c>
      <c r="D151" s="317">
        <v>40417</v>
      </c>
      <c r="E151" s="317" t="s">
        <v>634</v>
      </c>
      <c r="F151" s="317">
        <v>2020</v>
      </c>
      <c r="G151" s="317">
        <v>1.014</v>
      </c>
      <c r="H151" s="317" t="s">
        <v>610</v>
      </c>
      <c r="K151" s="317">
        <v>0.997</v>
      </c>
      <c r="L151" s="317">
        <v>7</v>
      </c>
      <c r="M151" s="317">
        <v>171</v>
      </c>
      <c r="N151" s="317">
        <v>9.5</v>
      </c>
      <c r="O151" s="317">
        <v>3.24</v>
      </c>
      <c r="P151" s="317">
        <v>1.96</v>
      </c>
      <c r="Q151" s="317" t="s">
        <v>611</v>
      </c>
      <c r="R151" s="317">
        <v>1999</v>
      </c>
      <c r="S151" s="317">
        <v>2005</v>
      </c>
      <c r="T151" s="317">
        <v>148</v>
      </c>
      <c r="U151" s="317">
        <v>19</v>
      </c>
      <c r="V151" s="317">
        <v>0</v>
      </c>
      <c r="W151" s="317">
        <v>0</v>
      </c>
      <c r="X151" s="317">
        <v>0</v>
      </c>
      <c r="Y151" s="317" t="s">
        <v>612</v>
      </c>
    </row>
    <row r="152" spans="1:25" ht="12">
      <c r="A152" s="317" t="s">
        <v>837</v>
      </c>
      <c r="B152" s="317" t="s">
        <v>838</v>
      </c>
      <c r="D152" s="317">
        <v>43645</v>
      </c>
      <c r="E152" s="317" t="s">
        <v>628</v>
      </c>
      <c r="F152" s="317">
        <v>2020</v>
      </c>
      <c r="G152" s="317">
        <v>1.07</v>
      </c>
      <c r="H152" s="317" t="s">
        <v>610</v>
      </c>
      <c r="K152" s="317">
        <v>1.062</v>
      </c>
      <c r="L152" s="317">
        <v>12</v>
      </c>
      <c r="M152" s="317">
        <v>206</v>
      </c>
      <c r="N152" s="317">
        <v>13.65</v>
      </c>
      <c r="O152" s="317">
        <v>4.18</v>
      </c>
      <c r="P152" s="317">
        <v>2.41</v>
      </c>
      <c r="Q152" s="317" t="s">
        <v>611</v>
      </c>
      <c r="R152" s="317">
        <v>2007</v>
      </c>
      <c r="S152" s="317">
        <v>2012</v>
      </c>
      <c r="T152" s="317">
        <v>148</v>
      </c>
      <c r="U152" s="317">
        <v>44</v>
      </c>
      <c r="V152" s="317">
        <v>51</v>
      </c>
      <c r="W152" s="317">
        <v>135</v>
      </c>
      <c r="X152" s="317" t="s">
        <v>614</v>
      </c>
      <c r="Y152" s="317" t="s">
        <v>612</v>
      </c>
    </row>
    <row r="153" spans="1:25" ht="12">
      <c r="A153" s="317" t="s">
        <v>790</v>
      </c>
      <c r="B153" s="317" t="s">
        <v>791</v>
      </c>
      <c r="D153" s="317">
        <v>39900</v>
      </c>
      <c r="E153" s="317" t="s">
        <v>626</v>
      </c>
      <c r="F153" s="317">
        <v>2020</v>
      </c>
      <c r="G153" s="317">
        <v>0.999</v>
      </c>
      <c r="H153" s="317" t="s">
        <v>610</v>
      </c>
      <c r="K153" s="317">
        <v>0.98</v>
      </c>
      <c r="L153" s="317">
        <v>7</v>
      </c>
      <c r="M153" s="317">
        <v>148</v>
      </c>
      <c r="N153" s="317">
        <v>9.35</v>
      </c>
      <c r="O153" s="317">
        <v>2.85</v>
      </c>
      <c r="P153" s="317">
        <v>1.77</v>
      </c>
      <c r="Q153" s="317" t="s">
        <v>611</v>
      </c>
      <c r="R153" s="317">
        <v>1995</v>
      </c>
      <c r="S153" s="317">
        <v>1996</v>
      </c>
      <c r="T153" s="317">
        <v>148</v>
      </c>
      <c r="U153" s="317">
        <v>18</v>
      </c>
      <c r="V153" s="317">
        <v>0</v>
      </c>
      <c r="W153" s="317">
        <v>0</v>
      </c>
      <c r="X153" s="317">
        <v>0</v>
      </c>
      <c r="Y153" s="317" t="s">
        <v>612</v>
      </c>
    </row>
    <row r="154" spans="1:25" ht="12">
      <c r="A154" s="317" t="s">
        <v>182</v>
      </c>
      <c r="B154" s="317" t="s">
        <v>825</v>
      </c>
      <c r="D154" s="317">
        <v>42898</v>
      </c>
      <c r="E154" s="317" t="s">
        <v>634</v>
      </c>
      <c r="F154" s="317">
        <v>2020</v>
      </c>
      <c r="G154" s="317">
        <v>1.075</v>
      </c>
      <c r="H154" s="317" t="s">
        <v>610</v>
      </c>
      <c r="K154" s="317">
        <v>1.054</v>
      </c>
      <c r="L154" s="317">
        <v>10</v>
      </c>
      <c r="M154" s="317">
        <v>178</v>
      </c>
      <c r="N154" s="317">
        <v>12.12</v>
      </c>
      <c r="O154" s="317">
        <v>3.77</v>
      </c>
      <c r="P154" s="317">
        <v>2.41</v>
      </c>
      <c r="Q154" s="317" t="s">
        <v>611</v>
      </c>
      <c r="R154" s="317">
        <v>2000</v>
      </c>
      <c r="S154" s="317">
        <v>2001</v>
      </c>
      <c r="T154" s="317">
        <v>148</v>
      </c>
      <c r="U154" s="317">
        <v>30</v>
      </c>
      <c r="V154" s="317">
        <v>47</v>
      </c>
      <c r="W154" s="317">
        <v>132</v>
      </c>
      <c r="X154" s="317" t="s">
        <v>614</v>
      </c>
      <c r="Y154" s="317" t="s">
        <v>612</v>
      </c>
    </row>
    <row r="155" spans="1:25" ht="12">
      <c r="A155" s="317" t="s">
        <v>14</v>
      </c>
      <c r="B155" s="317" t="s">
        <v>794</v>
      </c>
      <c r="D155" s="317">
        <v>40347</v>
      </c>
      <c r="E155" s="317" t="s">
        <v>627</v>
      </c>
      <c r="F155" s="317">
        <v>2020</v>
      </c>
      <c r="G155" s="317">
        <v>1.129</v>
      </c>
      <c r="H155" s="317" t="s">
        <v>610</v>
      </c>
      <c r="K155" s="317">
        <v>1.108</v>
      </c>
      <c r="L155" s="317">
        <v>12</v>
      </c>
      <c r="M155" s="317">
        <v>154</v>
      </c>
      <c r="N155" s="317">
        <v>13.48</v>
      </c>
      <c r="O155" s="317">
        <v>4.15</v>
      </c>
      <c r="P155" s="317">
        <v>2.44</v>
      </c>
      <c r="Q155" s="317" t="s">
        <v>611</v>
      </c>
      <c r="R155" s="317">
        <v>2009</v>
      </c>
      <c r="S155" s="317">
        <v>2012</v>
      </c>
      <c r="T155" s="317">
        <v>148</v>
      </c>
      <c r="U155" s="317">
        <v>34</v>
      </c>
      <c r="V155" s="317">
        <v>0</v>
      </c>
      <c r="W155" s="317">
        <v>0</v>
      </c>
      <c r="X155" s="317">
        <v>0</v>
      </c>
      <c r="Y155" s="317" t="s">
        <v>612</v>
      </c>
    </row>
    <row r="156" spans="1:25" ht="12">
      <c r="A156" s="317" t="s">
        <v>152</v>
      </c>
      <c r="B156" s="317" t="s">
        <v>796</v>
      </c>
      <c r="D156" s="317">
        <v>40394</v>
      </c>
      <c r="E156" s="317" t="s">
        <v>637</v>
      </c>
      <c r="F156" s="317">
        <v>2020</v>
      </c>
      <c r="G156" s="317">
        <v>1.154</v>
      </c>
      <c r="H156" s="317" t="s">
        <v>610</v>
      </c>
      <c r="K156" s="317">
        <v>1.113</v>
      </c>
      <c r="L156" s="317">
        <v>8</v>
      </c>
      <c r="M156" s="317">
        <v>99</v>
      </c>
      <c r="N156" s="317">
        <v>10.34</v>
      </c>
      <c r="O156" s="317">
        <v>3</v>
      </c>
      <c r="P156" s="317">
        <v>2.53</v>
      </c>
      <c r="Q156" s="317" t="s">
        <v>611</v>
      </c>
      <c r="R156" s="317">
        <v>2010</v>
      </c>
      <c r="S156" s="317">
        <v>2012</v>
      </c>
      <c r="T156" s="317">
        <v>148</v>
      </c>
      <c r="U156" s="317">
        <v>16</v>
      </c>
      <c r="V156" s="317">
        <v>41</v>
      </c>
      <c r="W156" s="317">
        <v>142</v>
      </c>
      <c r="X156" s="317" t="s">
        <v>614</v>
      </c>
      <c r="Y156" s="317" t="s">
        <v>612</v>
      </c>
    </row>
    <row r="157" spans="1:25" ht="12">
      <c r="A157" s="317" t="s">
        <v>473</v>
      </c>
      <c r="B157" s="317" t="s">
        <v>856</v>
      </c>
      <c r="D157" s="317">
        <v>44569</v>
      </c>
      <c r="E157" s="317" t="s">
        <v>620</v>
      </c>
      <c r="F157" s="317">
        <v>2020</v>
      </c>
      <c r="G157" s="317">
        <v>1.184</v>
      </c>
      <c r="H157" s="317" t="s">
        <v>610</v>
      </c>
      <c r="K157" s="317">
        <v>1.145</v>
      </c>
      <c r="L157" s="317">
        <v>8</v>
      </c>
      <c r="M157" s="317">
        <v>106</v>
      </c>
      <c r="N157" s="317">
        <v>10.88</v>
      </c>
      <c r="O157" s="317">
        <v>3.59</v>
      </c>
      <c r="P157" s="317">
        <v>2.45</v>
      </c>
      <c r="Q157" s="317" t="s">
        <v>611</v>
      </c>
      <c r="R157" s="317">
        <v>2016</v>
      </c>
      <c r="S157" s="317">
        <v>2017</v>
      </c>
      <c r="T157" s="317">
        <v>148</v>
      </c>
      <c r="U157" s="317">
        <v>19</v>
      </c>
      <c r="V157" s="317">
        <v>0</v>
      </c>
      <c r="W157" s="317">
        <v>0</v>
      </c>
      <c r="X157" s="317">
        <v>0</v>
      </c>
      <c r="Y157" s="317" t="s">
        <v>612</v>
      </c>
    </row>
    <row r="158" spans="1:25" ht="12">
      <c r="A158" s="317" t="s">
        <v>161</v>
      </c>
      <c r="B158" s="317" t="s">
        <v>765</v>
      </c>
      <c r="D158" s="317">
        <v>36893</v>
      </c>
      <c r="E158" s="317" t="s">
        <v>623</v>
      </c>
      <c r="F158" s="317">
        <v>2020</v>
      </c>
      <c r="G158" s="317">
        <v>1.054</v>
      </c>
      <c r="H158" s="317" t="s">
        <v>610</v>
      </c>
      <c r="K158" s="317">
        <v>1.032</v>
      </c>
      <c r="L158" s="317">
        <v>8</v>
      </c>
      <c r="M158" s="317">
        <v>180</v>
      </c>
      <c r="N158" s="317">
        <v>10.65</v>
      </c>
      <c r="O158" s="317">
        <v>3.6</v>
      </c>
      <c r="P158" s="317">
        <v>2.11</v>
      </c>
      <c r="Q158" s="317" t="s">
        <v>611</v>
      </c>
      <c r="R158" s="317">
        <v>2010</v>
      </c>
      <c r="S158" s="317">
        <v>2010</v>
      </c>
      <c r="T158" s="317">
        <v>148</v>
      </c>
      <c r="U158" s="317">
        <v>26</v>
      </c>
      <c r="V158" s="317">
        <v>51</v>
      </c>
      <c r="W158" s="317">
        <v>166</v>
      </c>
      <c r="X158" s="317" t="s">
        <v>614</v>
      </c>
      <c r="Y158" s="317" t="s">
        <v>612</v>
      </c>
    </row>
    <row r="159" spans="1:25" ht="12">
      <c r="A159" s="317" t="s">
        <v>143</v>
      </c>
      <c r="B159" s="317" t="s">
        <v>815</v>
      </c>
      <c r="D159" s="317">
        <v>41510</v>
      </c>
      <c r="E159" s="317" t="s">
        <v>632</v>
      </c>
      <c r="F159" s="317">
        <v>2020</v>
      </c>
      <c r="G159" s="317">
        <v>1.027</v>
      </c>
      <c r="H159" s="317" t="s">
        <v>610</v>
      </c>
      <c r="K159" s="317">
        <v>1</v>
      </c>
      <c r="L159" s="317">
        <v>7</v>
      </c>
      <c r="M159" s="317">
        <v>194</v>
      </c>
      <c r="N159" s="317">
        <v>9.99</v>
      </c>
      <c r="O159" s="317">
        <v>3.21</v>
      </c>
      <c r="P159" s="317">
        <v>1.92</v>
      </c>
      <c r="Q159" s="317" t="s">
        <v>619</v>
      </c>
      <c r="R159" s="317">
        <v>2012</v>
      </c>
      <c r="S159" s="317">
        <v>2013</v>
      </c>
      <c r="T159" s="317">
        <v>148</v>
      </c>
      <c r="U159" s="317">
        <v>24</v>
      </c>
      <c r="V159" s="317">
        <v>0</v>
      </c>
      <c r="W159" s="317">
        <v>0</v>
      </c>
      <c r="X159" s="317">
        <v>0</v>
      </c>
      <c r="Y159" s="317" t="s">
        <v>612</v>
      </c>
    </row>
    <row r="160" spans="1:25" ht="12">
      <c r="A160" s="317" t="s">
        <v>574</v>
      </c>
      <c r="B160" s="317" t="s">
        <v>813</v>
      </c>
      <c r="D160" s="317">
        <v>41489</v>
      </c>
      <c r="E160" s="317" t="s">
        <v>695</v>
      </c>
      <c r="F160" s="317">
        <v>2019</v>
      </c>
      <c r="G160" s="317">
        <v>1.058</v>
      </c>
      <c r="H160" s="317" t="s">
        <v>610</v>
      </c>
      <c r="K160" s="317">
        <v>1.038</v>
      </c>
      <c r="L160" s="317">
        <v>10</v>
      </c>
      <c r="M160" s="317">
        <v>194</v>
      </c>
      <c r="N160" s="317">
        <v>11.92</v>
      </c>
      <c r="O160" s="317">
        <v>3.77</v>
      </c>
      <c r="P160" s="317">
        <v>2.4</v>
      </c>
      <c r="Q160" s="317" t="s">
        <v>611</v>
      </c>
      <c r="R160" s="317">
        <v>1997</v>
      </c>
      <c r="S160" s="317">
        <v>2003</v>
      </c>
      <c r="T160" s="317">
        <v>414</v>
      </c>
      <c r="U160" s="317">
        <v>32</v>
      </c>
      <c r="V160" s="317">
        <v>36</v>
      </c>
      <c r="W160" s="317">
        <v>126</v>
      </c>
      <c r="X160" s="317" t="s">
        <v>614</v>
      </c>
      <c r="Y160" s="317" t="s">
        <v>612</v>
      </c>
    </row>
    <row r="161" spans="1:25" ht="12">
      <c r="A161" s="317" t="s">
        <v>173</v>
      </c>
      <c r="B161" s="317" t="s">
        <v>772</v>
      </c>
      <c r="D161" s="317">
        <v>37027</v>
      </c>
      <c r="E161" s="317" t="s">
        <v>632</v>
      </c>
      <c r="F161" s="317">
        <v>2020</v>
      </c>
      <c r="G161" s="317">
        <v>1.106</v>
      </c>
      <c r="H161" s="317" t="s">
        <v>610</v>
      </c>
      <c r="K161" s="317">
        <v>1.086</v>
      </c>
      <c r="L161" s="317">
        <v>10</v>
      </c>
      <c r="M161" s="317">
        <v>172</v>
      </c>
      <c r="N161" s="317">
        <v>12.34</v>
      </c>
      <c r="O161" s="317">
        <v>3.64</v>
      </c>
      <c r="P161" s="317">
        <v>2.48</v>
      </c>
      <c r="Q161" s="317" t="s">
        <v>611</v>
      </c>
      <c r="R161" s="317">
        <v>2007</v>
      </c>
      <c r="S161" s="317">
        <v>2010</v>
      </c>
      <c r="T161" s="317">
        <v>148</v>
      </c>
      <c r="U161" s="317">
        <v>30</v>
      </c>
      <c r="V161" s="317">
        <v>43</v>
      </c>
      <c r="W161" s="317">
        <v>127</v>
      </c>
      <c r="X161" s="317" t="s">
        <v>614</v>
      </c>
      <c r="Y161" s="317" t="s">
        <v>612</v>
      </c>
    </row>
    <row r="162" spans="1:25" ht="12">
      <c r="A162" s="317" t="s">
        <v>100</v>
      </c>
      <c r="B162" s="317" t="s">
        <v>833</v>
      </c>
      <c r="D162" s="317">
        <v>43255</v>
      </c>
      <c r="E162" s="317" t="s">
        <v>635</v>
      </c>
      <c r="F162" s="317">
        <v>2020</v>
      </c>
      <c r="G162" s="317">
        <v>1</v>
      </c>
      <c r="K162" s="317">
        <v>0.986</v>
      </c>
      <c r="L162" s="317">
        <v>8</v>
      </c>
      <c r="M162" s="317">
        <v>201</v>
      </c>
      <c r="N162" s="317">
        <v>10.4</v>
      </c>
      <c r="O162" s="317">
        <v>3.35</v>
      </c>
      <c r="P162" s="317">
        <v>2.15</v>
      </c>
      <c r="Q162" s="317" t="s">
        <v>619</v>
      </c>
      <c r="R162" s="317">
        <v>2012</v>
      </c>
      <c r="S162" s="317">
        <v>2014</v>
      </c>
      <c r="T162" s="317">
        <v>148</v>
      </c>
      <c r="U162" s="317">
        <v>33</v>
      </c>
      <c r="V162" s="317">
        <v>0</v>
      </c>
      <c r="W162" s="317">
        <v>0</v>
      </c>
      <c r="X162" s="317">
        <v>0</v>
      </c>
      <c r="Y162" s="317" t="s">
        <v>612</v>
      </c>
    </row>
    <row r="163" spans="1:25" ht="12">
      <c r="A163" s="317" t="s">
        <v>467</v>
      </c>
      <c r="B163" s="317" t="s">
        <v>819</v>
      </c>
      <c r="D163" s="317">
        <v>42346</v>
      </c>
      <c r="E163" s="317" t="s">
        <v>627</v>
      </c>
      <c r="F163" s="317">
        <v>2020</v>
      </c>
      <c r="G163" s="317">
        <v>1.252</v>
      </c>
      <c r="H163" s="317" t="s">
        <v>610</v>
      </c>
      <c r="K163" s="317">
        <v>1.21</v>
      </c>
      <c r="L163" s="317">
        <v>10</v>
      </c>
      <c r="M163" s="317">
        <v>83</v>
      </c>
      <c r="N163" s="317">
        <v>12.2</v>
      </c>
      <c r="O163" s="317">
        <v>3.85</v>
      </c>
      <c r="P163" s="317">
        <v>2.91</v>
      </c>
      <c r="Q163" s="317" t="s">
        <v>611</v>
      </c>
      <c r="R163" s="317">
        <v>2014</v>
      </c>
      <c r="S163" s="317">
        <v>2014</v>
      </c>
      <c r="T163" s="317">
        <v>148</v>
      </c>
      <c r="U163" s="317">
        <v>23</v>
      </c>
      <c r="V163" s="317">
        <v>0</v>
      </c>
      <c r="W163" s="317">
        <v>0</v>
      </c>
      <c r="X163" s="317">
        <v>0</v>
      </c>
      <c r="Y163" s="317" t="s">
        <v>612</v>
      </c>
    </row>
    <row r="164" spans="1:25" ht="12">
      <c r="A164" s="317" t="s">
        <v>462</v>
      </c>
      <c r="B164" s="317" t="s">
        <v>821</v>
      </c>
      <c r="D164" s="317">
        <v>42436</v>
      </c>
      <c r="E164" s="317" t="s">
        <v>622</v>
      </c>
      <c r="F164" s="317">
        <v>2020</v>
      </c>
      <c r="G164" s="317">
        <v>1.023</v>
      </c>
      <c r="H164" s="317" t="s">
        <v>610</v>
      </c>
      <c r="K164" s="317">
        <v>1.005</v>
      </c>
      <c r="L164" s="317">
        <v>8</v>
      </c>
      <c r="M164" s="317">
        <v>209</v>
      </c>
      <c r="N164" s="317">
        <v>10.67</v>
      </c>
      <c r="O164" s="317">
        <v>3.64</v>
      </c>
      <c r="P164" s="317">
        <v>2.2</v>
      </c>
      <c r="Q164" s="317" t="s">
        <v>611</v>
      </c>
      <c r="R164" s="317">
        <v>2009</v>
      </c>
      <c r="S164" s="317">
        <v>2014</v>
      </c>
      <c r="T164" s="317">
        <v>148</v>
      </c>
      <c r="U164" s="317">
        <v>32</v>
      </c>
      <c r="V164" s="317">
        <v>38</v>
      </c>
      <c r="W164" s="317">
        <v>137</v>
      </c>
      <c r="X164" s="317" t="s">
        <v>614</v>
      </c>
      <c r="Y164" s="317" t="s">
        <v>612</v>
      </c>
    </row>
    <row r="165" spans="1:25" ht="12">
      <c r="A165" s="317" t="s">
        <v>483</v>
      </c>
      <c r="B165" s="317" t="s">
        <v>700</v>
      </c>
      <c r="D165" s="317">
        <v>17702</v>
      </c>
      <c r="E165" s="317" t="s">
        <v>623</v>
      </c>
      <c r="F165" s="317">
        <v>2020</v>
      </c>
      <c r="G165" s="317">
        <v>1.021</v>
      </c>
      <c r="K165" s="317">
        <v>1.006</v>
      </c>
      <c r="L165" s="317">
        <v>8</v>
      </c>
      <c r="M165" s="317">
        <v>209</v>
      </c>
      <c r="N165" s="317">
        <v>10.68</v>
      </c>
      <c r="O165" s="317">
        <v>3.45</v>
      </c>
      <c r="P165" s="317">
        <v>2.21</v>
      </c>
      <c r="Q165" s="317" t="s">
        <v>611</v>
      </c>
      <c r="R165" s="317">
        <v>2001</v>
      </c>
      <c r="S165" s="317">
        <v>2002</v>
      </c>
      <c r="T165" s="317">
        <v>148</v>
      </c>
      <c r="U165" s="317">
        <v>27</v>
      </c>
      <c r="V165" s="317">
        <v>34</v>
      </c>
      <c r="W165" s="317">
        <v>126</v>
      </c>
      <c r="X165" s="317" t="s">
        <v>614</v>
      </c>
      <c r="Y165" s="317" t="s">
        <v>612</v>
      </c>
    </row>
    <row r="166" spans="1:25" ht="12">
      <c r="A166" s="317" t="s">
        <v>96</v>
      </c>
      <c r="B166" s="317" t="s">
        <v>832</v>
      </c>
      <c r="D166" s="317">
        <v>43217</v>
      </c>
      <c r="E166" s="317" t="s">
        <v>627</v>
      </c>
      <c r="F166" s="317">
        <v>2020</v>
      </c>
      <c r="G166" s="317">
        <v>1.119</v>
      </c>
      <c r="H166" s="317" t="s">
        <v>610</v>
      </c>
      <c r="K166" s="317">
        <v>1.068</v>
      </c>
      <c r="L166" s="317">
        <v>7</v>
      </c>
      <c r="M166" s="317">
        <v>97</v>
      </c>
      <c r="N166" s="317">
        <v>9.16</v>
      </c>
      <c r="O166" s="317">
        <v>2.97</v>
      </c>
      <c r="P166" s="317">
        <v>2.31</v>
      </c>
      <c r="Q166" s="317" t="s">
        <v>611</v>
      </c>
      <c r="R166" s="317">
        <v>2014</v>
      </c>
      <c r="S166" s="317">
        <v>2015</v>
      </c>
      <c r="T166" s="317">
        <v>148</v>
      </c>
      <c r="U166" s="317">
        <v>16</v>
      </c>
      <c r="V166" s="317">
        <v>0</v>
      </c>
      <c r="W166" s="317">
        <v>0</v>
      </c>
      <c r="X166" s="317">
        <v>0</v>
      </c>
      <c r="Y166" s="317" t="s">
        <v>612</v>
      </c>
    </row>
    <row r="167" spans="1:25" ht="12">
      <c r="A167" s="317" t="s">
        <v>828</v>
      </c>
      <c r="B167" s="317" t="s">
        <v>829</v>
      </c>
      <c r="D167" s="317">
        <v>43028</v>
      </c>
      <c r="E167" s="317" t="s">
        <v>641</v>
      </c>
      <c r="F167" s="317">
        <v>2020</v>
      </c>
      <c r="G167" s="317">
        <v>1.037</v>
      </c>
      <c r="H167" s="317" t="s">
        <v>610</v>
      </c>
      <c r="K167" s="317">
        <v>1.016</v>
      </c>
      <c r="L167" s="317">
        <v>8</v>
      </c>
      <c r="M167" s="317">
        <v>206</v>
      </c>
      <c r="N167" s="317">
        <v>10.15</v>
      </c>
      <c r="O167" s="317">
        <v>3.32</v>
      </c>
      <c r="P167" s="317">
        <v>2.12</v>
      </c>
      <c r="Q167" s="317" t="s">
        <v>611</v>
      </c>
      <c r="R167" s="317">
        <v>2011</v>
      </c>
      <c r="S167" s="317">
        <v>2015</v>
      </c>
      <c r="T167" s="317">
        <v>148</v>
      </c>
      <c r="U167" s="317">
        <v>26</v>
      </c>
      <c r="V167" s="317">
        <v>38</v>
      </c>
      <c r="W167" s="317">
        <v>143</v>
      </c>
      <c r="X167" s="317" t="s">
        <v>614</v>
      </c>
      <c r="Y167" s="317" t="s">
        <v>612</v>
      </c>
    </row>
    <row r="168" spans="1:25" ht="12">
      <c r="A168" s="317" t="s">
        <v>866</v>
      </c>
      <c r="B168" s="317" t="s">
        <v>867</v>
      </c>
      <c r="D168" s="317">
        <v>45007</v>
      </c>
      <c r="E168" s="317" t="s">
        <v>618</v>
      </c>
      <c r="F168" s="317">
        <v>2020</v>
      </c>
      <c r="G168" s="317">
        <v>1.028</v>
      </c>
      <c r="H168" s="317" t="s">
        <v>610</v>
      </c>
      <c r="K168" s="317">
        <v>1.001</v>
      </c>
      <c r="L168" s="317">
        <v>7</v>
      </c>
      <c r="M168" s="317">
        <v>194</v>
      </c>
      <c r="N168" s="317">
        <v>9.99</v>
      </c>
      <c r="O168" s="317">
        <v>3.21</v>
      </c>
      <c r="P168" s="317">
        <v>1.91</v>
      </c>
      <c r="Q168" s="317" t="s">
        <v>611</v>
      </c>
      <c r="R168" s="317">
        <v>2012</v>
      </c>
      <c r="S168" s="317">
        <v>2013</v>
      </c>
      <c r="T168" s="317">
        <v>148</v>
      </c>
      <c r="U168" s="317">
        <v>23</v>
      </c>
      <c r="V168" s="317">
        <v>0</v>
      </c>
      <c r="W168" s="317">
        <v>0</v>
      </c>
      <c r="X168" s="317">
        <v>0</v>
      </c>
      <c r="Y168" s="317" t="s">
        <v>612</v>
      </c>
    </row>
    <row r="169" spans="1:25" ht="12">
      <c r="A169" s="317" t="s">
        <v>183</v>
      </c>
      <c r="B169" s="317" t="s">
        <v>771</v>
      </c>
      <c r="D169" s="317">
        <v>36967</v>
      </c>
      <c r="E169" s="317" t="s">
        <v>631</v>
      </c>
      <c r="F169" s="317">
        <v>2020</v>
      </c>
      <c r="G169" s="317">
        <v>1.047</v>
      </c>
      <c r="K169" s="317">
        <v>1.038</v>
      </c>
      <c r="L169" s="317">
        <v>8</v>
      </c>
      <c r="M169" s="317">
        <v>157</v>
      </c>
      <c r="N169" s="317">
        <v>10.74</v>
      </c>
      <c r="O169" s="317">
        <v>3.61</v>
      </c>
      <c r="P169" s="317">
        <v>2.25</v>
      </c>
      <c r="Q169" s="317" t="s">
        <v>611</v>
      </c>
      <c r="R169" s="317">
        <v>1998</v>
      </c>
      <c r="S169" s="317">
        <v>1998</v>
      </c>
      <c r="T169" s="317">
        <v>148</v>
      </c>
      <c r="U169" s="317">
        <v>23</v>
      </c>
      <c r="V169" s="317">
        <v>0</v>
      </c>
      <c r="W169" s="317">
        <v>0</v>
      </c>
      <c r="X169" s="317">
        <v>0</v>
      </c>
      <c r="Y169" s="317" t="s">
        <v>612</v>
      </c>
    </row>
    <row r="170" spans="1:25" ht="12">
      <c r="A170" s="317" t="s">
        <v>155</v>
      </c>
      <c r="B170" s="317" t="s">
        <v>830</v>
      </c>
      <c r="D170" s="317">
        <v>43031</v>
      </c>
      <c r="E170" s="317" t="s">
        <v>643</v>
      </c>
      <c r="F170" s="317">
        <v>2020</v>
      </c>
      <c r="G170" s="317">
        <v>1.045</v>
      </c>
      <c r="H170" s="317" t="s">
        <v>610</v>
      </c>
      <c r="K170" s="317">
        <v>1.033</v>
      </c>
      <c r="L170" s="317">
        <v>9</v>
      </c>
      <c r="M170" s="317">
        <v>194</v>
      </c>
      <c r="N170" s="317">
        <v>11.29</v>
      </c>
      <c r="O170" s="317">
        <v>3.75</v>
      </c>
      <c r="P170" s="317">
        <v>2.17</v>
      </c>
      <c r="Q170" s="317" t="s">
        <v>611</v>
      </c>
      <c r="R170" s="317">
        <v>2013</v>
      </c>
      <c r="S170" s="317">
        <v>2015</v>
      </c>
      <c r="T170" s="317">
        <v>148</v>
      </c>
      <c r="U170" s="317">
        <v>33</v>
      </c>
      <c r="V170" s="317">
        <v>0</v>
      </c>
      <c r="W170" s="317">
        <v>0</v>
      </c>
      <c r="X170" s="317">
        <v>0</v>
      </c>
      <c r="Y170" s="317" t="s">
        <v>612</v>
      </c>
    </row>
    <row r="171" spans="1:25" ht="12">
      <c r="A171" s="317" t="s">
        <v>704</v>
      </c>
      <c r="B171" s="317" t="s">
        <v>705</v>
      </c>
      <c r="D171" s="317">
        <v>17759</v>
      </c>
      <c r="E171" s="317" t="s">
        <v>635</v>
      </c>
      <c r="F171" s="317">
        <v>2020</v>
      </c>
      <c r="G171" s="317">
        <v>1.015</v>
      </c>
      <c r="H171" s="317" t="s">
        <v>610</v>
      </c>
      <c r="K171" s="317">
        <v>1.002</v>
      </c>
      <c r="L171" s="317">
        <v>7</v>
      </c>
      <c r="M171" s="317">
        <v>166</v>
      </c>
      <c r="N171" s="317">
        <v>9.7</v>
      </c>
      <c r="O171" s="317">
        <v>3.1</v>
      </c>
      <c r="P171" s="317">
        <v>2.07</v>
      </c>
      <c r="Q171" s="317" t="s">
        <v>611</v>
      </c>
      <c r="R171" s="317">
        <v>2002</v>
      </c>
      <c r="S171" s="317">
        <v>2005</v>
      </c>
      <c r="T171" s="317">
        <v>148</v>
      </c>
      <c r="U171" s="317">
        <v>21</v>
      </c>
      <c r="V171" s="317">
        <v>0</v>
      </c>
      <c r="W171" s="317">
        <v>0</v>
      </c>
      <c r="X171" s="317">
        <v>0</v>
      </c>
      <c r="Y171" s="317" t="s">
        <v>612</v>
      </c>
    </row>
    <row r="172" spans="1:25" ht="12">
      <c r="A172" s="317" t="s">
        <v>178</v>
      </c>
      <c r="B172" s="317" t="s">
        <v>834</v>
      </c>
      <c r="D172" s="317">
        <v>43261</v>
      </c>
      <c r="E172" s="317" t="s">
        <v>638</v>
      </c>
      <c r="F172" s="317">
        <v>2020</v>
      </c>
      <c r="G172" s="317">
        <v>1.14</v>
      </c>
      <c r="H172" s="317" t="s">
        <v>610</v>
      </c>
      <c r="K172" s="317">
        <v>1.117</v>
      </c>
      <c r="L172" s="317">
        <v>12</v>
      </c>
      <c r="M172" s="317">
        <v>164</v>
      </c>
      <c r="N172" s="317">
        <v>13.3</v>
      </c>
      <c r="O172" s="317">
        <v>4.05</v>
      </c>
      <c r="P172" s="317">
        <v>2.69</v>
      </c>
      <c r="Q172" s="317" t="s">
        <v>611</v>
      </c>
      <c r="R172" s="317">
        <v>2011</v>
      </c>
      <c r="S172" s="317">
        <v>2013</v>
      </c>
      <c r="T172" s="317">
        <v>148</v>
      </c>
      <c r="U172" s="317">
        <v>33</v>
      </c>
      <c r="V172" s="317">
        <v>49</v>
      </c>
      <c r="W172" s="317">
        <v>128</v>
      </c>
      <c r="X172" s="317" t="s">
        <v>614</v>
      </c>
      <c r="Y172" s="317" t="s">
        <v>612</v>
      </c>
    </row>
    <row r="173" spans="1:25" ht="12">
      <c r="A173" s="317" t="s">
        <v>441</v>
      </c>
      <c r="B173" s="317" t="s">
        <v>827</v>
      </c>
      <c r="D173" s="317">
        <v>42993</v>
      </c>
      <c r="E173" s="317" t="s">
        <v>627</v>
      </c>
      <c r="F173" s="317">
        <v>2020</v>
      </c>
      <c r="G173" s="317">
        <v>1.279</v>
      </c>
      <c r="K173" s="317">
        <v>1.248</v>
      </c>
      <c r="L173" s="317">
        <v>10</v>
      </c>
      <c r="M173" s="317">
        <v>85</v>
      </c>
      <c r="N173" s="317">
        <v>12.19</v>
      </c>
      <c r="O173" s="317">
        <v>4.5</v>
      </c>
      <c r="P173" s="317">
        <v>3</v>
      </c>
      <c r="Q173" s="317" t="s">
        <v>611</v>
      </c>
      <c r="R173" s="317">
        <v>2007</v>
      </c>
      <c r="S173" s="317">
        <v>2007</v>
      </c>
      <c r="T173" s="317">
        <v>148</v>
      </c>
      <c r="U173" s="317">
        <v>19</v>
      </c>
      <c r="V173" s="317">
        <v>42</v>
      </c>
      <c r="W173" s="317">
        <v>130</v>
      </c>
      <c r="X173" s="317" t="s">
        <v>614</v>
      </c>
      <c r="Y173" s="317" t="s">
        <v>612</v>
      </c>
    </row>
    <row r="174" spans="1:25" ht="12">
      <c r="A174" s="317" t="s">
        <v>740</v>
      </c>
      <c r="B174" s="317" t="s">
        <v>741</v>
      </c>
      <c r="D174" s="317">
        <v>18503</v>
      </c>
      <c r="E174" s="317" t="s">
        <v>638</v>
      </c>
      <c r="F174" s="317">
        <v>2020</v>
      </c>
      <c r="G174" s="317">
        <v>1.121</v>
      </c>
      <c r="H174" s="317" t="s">
        <v>610</v>
      </c>
      <c r="K174" s="317">
        <v>1.091</v>
      </c>
      <c r="L174" s="317">
        <v>7</v>
      </c>
      <c r="M174" s="317">
        <v>117</v>
      </c>
      <c r="N174" s="317">
        <v>9.97</v>
      </c>
      <c r="O174" s="317">
        <v>2.97</v>
      </c>
      <c r="P174" s="317">
        <v>2.21</v>
      </c>
      <c r="Q174" s="317" t="s">
        <v>611</v>
      </c>
      <c r="R174" s="317">
        <v>2009</v>
      </c>
      <c r="S174" s="317">
        <v>2009</v>
      </c>
      <c r="T174" s="317">
        <v>148</v>
      </c>
      <c r="U174" s="317">
        <v>17</v>
      </c>
      <c r="V174" s="317">
        <v>0</v>
      </c>
      <c r="W174" s="317">
        <v>0</v>
      </c>
      <c r="X174" s="317">
        <v>0</v>
      </c>
      <c r="Y174" s="317" t="s">
        <v>612</v>
      </c>
    </row>
    <row r="175" spans="1:25" ht="12">
      <c r="A175" s="317" t="s">
        <v>572</v>
      </c>
      <c r="B175" s="317" t="s">
        <v>839</v>
      </c>
      <c r="D175" s="317">
        <v>43646</v>
      </c>
      <c r="E175" s="317" t="s">
        <v>618</v>
      </c>
      <c r="F175" s="317">
        <v>2020</v>
      </c>
      <c r="G175" s="317">
        <v>1.022</v>
      </c>
      <c r="K175" s="317">
        <v>1.011</v>
      </c>
      <c r="L175" s="317">
        <v>7</v>
      </c>
      <c r="M175" s="317">
        <v>198</v>
      </c>
      <c r="N175" s="317">
        <v>9.49</v>
      </c>
      <c r="O175" s="317">
        <v>3.02</v>
      </c>
      <c r="P175" s="317">
        <v>1.95</v>
      </c>
      <c r="Q175" s="317" t="s">
        <v>611</v>
      </c>
      <c r="R175" s="317">
        <v>2007</v>
      </c>
      <c r="S175" s="317">
        <v>2009</v>
      </c>
      <c r="T175" s="317">
        <v>148</v>
      </c>
      <c r="U175" s="317">
        <v>19</v>
      </c>
      <c r="V175" s="317">
        <v>0</v>
      </c>
      <c r="W175" s="317">
        <v>0</v>
      </c>
      <c r="X175" s="317">
        <v>0</v>
      </c>
      <c r="Y175" s="317" t="s">
        <v>612</v>
      </c>
    </row>
    <row r="176" spans="1:25" ht="12">
      <c r="A176" s="317" t="s">
        <v>573</v>
      </c>
      <c r="B176" s="317" t="s">
        <v>843</v>
      </c>
      <c r="D176" s="317">
        <v>43893</v>
      </c>
      <c r="E176" s="317" t="s">
        <v>632</v>
      </c>
      <c r="F176" s="317">
        <v>2020</v>
      </c>
      <c r="G176" s="317">
        <v>0.859</v>
      </c>
      <c r="K176" s="317">
        <v>0.853</v>
      </c>
      <c r="L176" s="317">
        <v>5</v>
      </c>
      <c r="M176" s="317">
        <v>236</v>
      </c>
      <c r="N176" s="317">
        <v>7.01</v>
      </c>
      <c r="O176" s="317">
        <v>2.7</v>
      </c>
      <c r="P176" s="317">
        <v>1.45</v>
      </c>
      <c r="Q176" s="317" t="s">
        <v>611</v>
      </c>
      <c r="R176" s="317">
        <v>1984</v>
      </c>
      <c r="S176" s="317">
        <v>1989</v>
      </c>
      <c r="T176" s="317">
        <v>148</v>
      </c>
      <c r="U176" s="317">
        <v>14</v>
      </c>
      <c r="V176" s="317">
        <v>0</v>
      </c>
      <c r="W176" s="317">
        <v>0</v>
      </c>
      <c r="X176" s="317">
        <v>0</v>
      </c>
      <c r="Y176" s="317" t="s">
        <v>612</v>
      </c>
    </row>
    <row r="177" spans="1:25" ht="12">
      <c r="A177" s="317" t="s">
        <v>174</v>
      </c>
      <c r="B177" s="317" t="s">
        <v>841</v>
      </c>
      <c r="D177" s="317">
        <v>43737</v>
      </c>
      <c r="E177" s="317" t="s">
        <v>627</v>
      </c>
      <c r="F177" s="317">
        <v>2020</v>
      </c>
      <c r="G177" s="317">
        <v>1.183</v>
      </c>
      <c r="H177" s="317" t="s">
        <v>610</v>
      </c>
      <c r="K177" s="317">
        <v>1.146</v>
      </c>
      <c r="L177" s="317">
        <v>8</v>
      </c>
      <c r="M177" s="317">
        <v>108</v>
      </c>
      <c r="N177" s="317">
        <v>10.88</v>
      </c>
      <c r="O177" s="317">
        <v>3.59</v>
      </c>
      <c r="P177" s="317">
        <v>2.44</v>
      </c>
      <c r="Q177" s="317" t="s">
        <v>611</v>
      </c>
      <c r="R177" s="317">
        <v>2016</v>
      </c>
      <c r="S177" s="317">
        <v>2016</v>
      </c>
      <c r="T177" s="317">
        <v>148</v>
      </c>
      <c r="U177" s="317">
        <v>17</v>
      </c>
      <c r="V177" s="317">
        <v>0</v>
      </c>
      <c r="W177" s="317">
        <v>0</v>
      </c>
      <c r="X177" s="317">
        <v>0</v>
      </c>
      <c r="Y177" s="317" t="s">
        <v>612</v>
      </c>
    </row>
    <row r="178" spans="1:25" ht="12">
      <c r="A178" s="317" t="s">
        <v>800</v>
      </c>
      <c r="B178" s="317" t="s">
        <v>801</v>
      </c>
      <c r="D178" s="317">
        <v>40549</v>
      </c>
      <c r="E178" s="317" t="s">
        <v>622</v>
      </c>
      <c r="F178" s="317">
        <v>2020</v>
      </c>
      <c r="G178" s="317">
        <v>1.275</v>
      </c>
      <c r="H178" s="317" t="s">
        <v>610</v>
      </c>
      <c r="K178" s="317">
        <v>1.236</v>
      </c>
      <c r="L178" s="317">
        <v>11</v>
      </c>
      <c r="M178" s="317">
        <v>83</v>
      </c>
      <c r="N178" s="317">
        <v>12.58</v>
      </c>
      <c r="O178" s="317">
        <v>3.8</v>
      </c>
      <c r="P178" s="317">
        <v>2.99</v>
      </c>
      <c r="Q178" s="317" t="s">
        <v>611</v>
      </c>
      <c r="R178" s="317">
        <v>2012</v>
      </c>
      <c r="S178" s="317">
        <v>2017</v>
      </c>
      <c r="T178" s="317">
        <v>148</v>
      </c>
      <c r="U178" s="317">
        <v>24</v>
      </c>
      <c r="V178" s="317">
        <v>0</v>
      </c>
      <c r="W178" s="317">
        <v>0</v>
      </c>
      <c r="X178" s="317">
        <v>0</v>
      </c>
      <c r="Y178" s="317" t="s">
        <v>612</v>
      </c>
    </row>
    <row r="179" spans="1:25" ht="12">
      <c r="A179" s="317" t="s">
        <v>15</v>
      </c>
      <c r="B179" s="317" t="s">
        <v>840</v>
      </c>
      <c r="D179" s="317">
        <v>43719</v>
      </c>
      <c r="E179" s="317" t="s">
        <v>635</v>
      </c>
      <c r="F179" s="317">
        <v>2020</v>
      </c>
      <c r="G179" s="317">
        <v>1.257</v>
      </c>
      <c r="H179" s="317" t="s">
        <v>610</v>
      </c>
      <c r="K179" s="317">
        <v>1.219</v>
      </c>
      <c r="L179" s="317">
        <v>11</v>
      </c>
      <c r="M179" s="317">
        <v>87</v>
      </c>
      <c r="N179" s="317">
        <v>12.55</v>
      </c>
      <c r="O179" s="317">
        <v>4.18</v>
      </c>
      <c r="P179" s="317">
        <v>2.99</v>
      </c>
      <c r="Q179" s="317" t="s">
        <v>611</v>
      </c>
      <c r="R179" s="317">
        <v>2015</v>
      </c>
      <c r="S179" s="317">
        <v>2015</v>
      </c>
      <c r="T179" s="317">
        <v>148</v>
      </c>
      <c r="U179" s="317">
        <v>21</v>
      </c>
      <c r="V179" s="317">
        <v>37</v>
      </c>
      <c r="W179" s="317">
        <v>133</v>
      </c>
      <c r="X179" s="317" t="s">
        <v>614</v>
      </c>
      <c r="Y179" s="317" t="s">
        <v>612</v>
      </c>
    </row>
    <row r="180" spans="1:25" ht="12">
      <c r="A180" s="317" t="s">
        <v>683</v>
      </c>
      <c r="B180" s="317" t="s">
        <v>684</v>
      </c>
      <c r="D180" s="317">
        <v>17214</v>
      </c>
      <c r="E180" s="317" t="s">
        <v>623</v>
      </c>
      <c r="F180" s="317">
        <v>2020</v>
      </c>
      <c r="G180" s="317">
        <v>1.081</v>
      </c>
      <c r="H180" s="317" t="s">
        <v>610</v>
      </c>
      <c r="K180" s="317">
        <v>1.056</v>
      </c>
      <c r="L180" s="317">
        <v>10</v>
      </c>
      <c r="M180" s="317">
        <v>171</v>
      </c>
      <c r="N180" s="317">
        <v>12.19</v>
      </c>
      <c r="O180" s="317">
        <v>3.64</v>
      </c>
      <c r="P180" s="317">
        <v>2.2</v>
      </c>
      <c r="Q180" s="317" t="s">
        <v>611</v>
      </c>
      <c r="R180" s="317">
        <v>2006</v>
      </c>
      <c r="S180" s="317">
        <v>2008</v>
      </c>
      <c r="T180" s="317">
        <v>148</v>
      </c>
      <c r="U180" s="317">
        <v>32</v>
      </c>
      <c r="V180" s="317">
        <v>41</v>
      </c>
      <c r="W180" s="317">
        <v>129</v>
      </c>
      <c r="X180" s="317" t="s">
        <v>614</v>
      </c>
      <c r="Y180" s="317" t="s">
        <v>612</v>
      </c>
    </row>
    <row r="181" spans="1:25" ht="12">
      <c r="A181" s="317" t="s">
        <v>158</v>
      </c>
      <c r="B181" s="317" t="s">
        <v>851</v>
      </c>
      <c r="D181" s="317">
        <v>44309</v>
      </c>
      <c r="E181" s="317" t="s">
        <v>622</v>
      </c>
      <c r="F181" s="317">
        <v>2020</v>
      </c>
      <c r="G181" s="317">
        <v>1.089</v>
      </c>
      <c r="K181" s="317">
        <v>1.067</v>
      </c>
      <c r="L181" s="317">
        <v>10</v>
      </c>
      <c r="M181" s="317">
        <v>181</v>
      </c>
      <c r="N181" s="317">
        <v>12.24</v>
      </c>
      <c r="O181" s="317">
        <v>3.89</v>
      </c>
      <c r="P181" s="317">
        <v>2.48</v>
      </c>
      <c r="Q181" s="317" t="s">
        <v>611</v>
      </c>
      <c r="R181" s="317">
        <v>2008</v>
      </c>
      <c r="S181" s="317">
        <v>2016</v>
      </c>
      <c r="T181" s="317">
        <v>148</v>
      </c>
      <c r="U181" s="317">
        <v>33</v>
      </c>
      <c r="V181" s="317">
        <v>43</v>
      </c>
      <c r="W181" s="317">
        <v>130</v>
      </c>
      <c r="X181" s="317" t="s">
        <v>614</v>
      </c>
      <c r="Y181" s="317" t="s">
        <v>612</v>
      </c>
    </row>
    <row r="182" spans="1:25" ht="12">
      <c r="A182" s="317" t="s">
        <v>168</v>
      </c>
      <c r="B182" s="317" t="s">
        <v>745</v>
      </c>
      <c r="D182" s="317">
        <v>18587</v>
      </c>
      <c r="E182" s="317" t="s">
        <v>618</v>
      </c>
      <c r="F182" s="317">
        <v>2020</v>
      </c>
      <c r="G182" s="317">
        <v>1.117</v>
      </c>
      <c r="H182" s="317" t="s">
        <v>610</v>
      </c>
      <c r="K182" s="317">
        <v>1.092</v>
      </c>
      <c r="L182" s="317">
        <v>10</v>
      </c>
      <c r="M182" s="317">
        <v>176</v>
      </c>
      <c r="N182" s="317">
        <v>12.13</v>
      </c>
      <c r="O182" s="317">
        <v>3.71</v>
      </c>
      <c r="P182" s="317">
        <v>2.51</v>
      </c>
      <c r="Q182" s="317" t="s">
        <v>611</v>
      </c>
      <c r="R182" s="317">
        <v>2008</v>
      </c>
      <c r="S182" s="317">
        <v>2009</v>
      </c>
      <c r="T182" s="317">
        <v>148</v>
      </c>
      <c r="U182" s="317">
        <v>29</v>
      </c>
      <c r="V182" s="317">
        <v>54</v>
      </c>
      <c r="W182" s="317">
        <v>152</v>
      </c>
      <c r="X182" s="317" t="s">
        <v>614</v>
      </c>
      <c r="Y182" s="317" t="s">
        <v>612</v>
      </c>
    </row>
    <row r="183" spans="1:25" ht="12">
      <c r="A183" s="317" t="s">
        <v>849</v>
      </c>
      <c r="B183" s="317" t="s">
        <v>850</v>
      </c>
      <c r="D183" s="317">
        <v>44246</v>
      </c>
      <c r="E183" s="317" t="s">
        <v>625</v>
      </c>
      <c r="F183" s="317">
        <v>2020</v>
      </c>
      <c r="G183" s="317">
        <v>1.256</v>
      </c>
      <c r="H183" s="317" t="s">
        <v>610</v>
      </c>
      <c r="K183" s="317">
        <v>1.22</v>
      </c>
      <c r="L183" s="317">
        <v>11</v>
      </c>
      <c r="M183" s="317">
        <v>115</v>
      </c>
      <c r="N183" s="317">
        <v>12.51</v>
      </c>
      <c r="O183" s="317">
        <v>4.16</v>
      </c>
      <c r="P183" s="317">
        <v>3.15</v>
      </c>
      <c r="Q183" s="317" t="s">
        <v>611</v>
      </c>
      <c r="R183" s="317">
        <v>2016</v>
      </c>
      <c r="S183" s="317">
        <v>2016</v>
      </c>
      <c r="T183" s="317">
        <v>148</v>
      </c>
      <c r="U183" s="317">
        <v>20</v>
      </c>
      <c r="V183" s="317">
        <v>0</v>
      </c>
      <c r="W183" s="317">
        <v>0</v>
      </c>
      <c r="X183" s="317">
        <v>0</v>
      </c>
      <c r="Y183" s="317" t="s">
        <v>612</v>
      </c>
    </row>
    <row r="184" spans="1:25" ht="12">
      <c r="A184" s="317" t="s">
        <v>160</v>
      </c>
      <c r="B184" s="317" t="s">
        <v>852</v>
      </c>
      <c r="D184" s="317">
        <v>44359</v>
      </c>
      <c r="E184" s="317" t="s">
        <v>623</v>
      </c>
      <c r="F184" s="317">
        <v>2020</v>
      </c>
      <c r="G184" s="317">
        <v>0.985</v>
      </c>
      <c r="K184" s="317">
        <v>0.963</v>
      </c>
      <c r="L184" s="317">
        <v>7</v>
      </c>
      <c r="M184" s="317">
        <v>181</v>
      </c>
      <c r="N184" s="317">
        <v>9.25</v>
      </c>
      <c r="O184" s="317">
        <v>3.22</v>
      </c>
      <c r="P184" s="317">
        <v>2.15</v>
      </c>
      <c r="Q184" s="317" t="s">
        <v>611</v>
      </c>
      <c r="R184" s="317">
        <v>2008</v>
      </c>
      <c r="S184" s="317">
        <v>2016</v>
      </c>
      <c r="T184" s="317">
        <v>148</v>
      </c>
      <c r="U184" s="317">
        <v>25</v>
      </c>
      <c r="V184" s="317">
        <v>0</v>
      </c>
      <c r="W184" s="317">
        <v>0</v>
      </c>
      <c r="X184" s="317">
        <v>0</v>
      </c>
      <c r="Y184" s="317" t="s">
        <v>612</v>
      </c>
    </row>
    <row r="185" spans="1:25" ht="12">
      <c r="A185" s="317" t="s">
        <v>847</v>
      </c>
      <c r="B185" s="317" t="s">
        <v>848</v>
      </c>
      <c r="D185" s="317">
        <v>44081</v>
      </c>
      <c r="E185" s="317" t="s">
        <v>620</v>
      </c>
      <c r="F185" s="317">
        <v>2020</v>
      </c>
      <c r="G185" s="317">
        <v>1.031</v>
      </c>
      <c r="H185" s="317" t="s">
        <v>610</v>
      </c>
      <c r="K185" s="317">
        <v>1.014</v>
      </c>
      <c r="L185" s="317">
        <v>7</v>
      </c>
      <c r="M185" s="317">
        <v>181</v>
      </c>
      <c r="N185" s="317">
        <v>9.97</v>
      </c>
      <c r="O185" s="317">
        <v>3.38</v>
      </c>
      <c r="P185" s="317">
        <v>2.01</v>
      </c>
      <c r="Q185" s="317" t="s">
        <v>611</v>
      </c>
      <c r="R185" s="317">
        <v>1996</v>
      </c>
      <c r="S185" s="317">
        <v>2004</v>
      </c>
      <c r="T185" s="317">
        <v>148</v>
      </c>
      <c r="U185" s="317">
        <v>20</v>
      </c>
      <c r="V185" s="317">
        <v>0</v>
      </c>
      <c r="W185" s="317">
        <v>0</v>
      </c>
      <c r="X185" s="317">
        <v>0</v>
      </c>
      <c r="Y185" s="317" t="s">
        <v>612</v>
      </c>
    </row>
    <row r="186" spans="1:25" ht="12">
      <c r="A186" s="317" t="s">
        <v>472</v>
      </c>
      <c r="B186" s="317" t="s">
        <v>855</v>
      </c>
      <c r="D186" s="317">
        <v>44556</v>
      </c>
      <c r="E186" s="317" t="s">
        <v>637</v>
      </c>
      <c r="F186" s="317">
        <v>2020</v>
      </c>
      <c r="G186" s="317">
        <v>1.038</v>
      </c>
      <c r="H186" s="317" t="s">
        <v>610</v>
      </c>
      <c r="K186" s="317">
        <v>1.02</v>
      </c>
      <c r="L186" s="317">
        <v>7</v>
      </c>
      <c r="M186" s="317">
        <v>191</v>
      </c>
      <c r="N186" s="317">
        <v>9.39</v>
      </c>
      <c r="O186" s="317">
        <v>2.93</v>
      </c>
      <c r="P186" s="317">
        <v>1.99</v>
      </c>
      <c r="Q186" s="317" t="s">
        <v>611</v>
      </c>
      <c r="R186" s="317">
        <v>1996</v>
      </c>
      <c r="S186" s="317">
        <v>1996</v>
      </c>
      <c r="T186" s="317">
        <v>148</v>
      </c>
      <c r="U186" s="317">
        <v>17</v>
      </c>
      <c r="V186" s="317">
        <v>0</v>
      </c>
      <c r="W186" s="317">
        <v>0</v>
      </c>
      <c r="X186" s="317">
        <v>0</v>
      </c>
      <c r="Y186" s="317" t="s">
        <v>612</v>
      </c>
    </row>
    <row r="187" spans="1:25" ht="12">
      <c r="A187" s="317" t="s">
        <v>146</v>
      </c>
      <c r="B187" s="317" t="s">
        <v>869</v>
      </c>
      <c r="D187" s="317">
        <v>45034</v>
      </c>
      <c r="E187" s="317" t="s">
        <v>618</v>
      </c>
      <c r="F187" s="317">
        <v>2020</v>
      </c>
      <c r="G187" s="317">
        <v>0.86</v>
      </c>
      <c r="K187" s="317">
        <v>0.852</v>
      </c>
      <c r="L187" s="317">
        <v>5</v>
      </c>
      <c r="M187" s="317">
        <v>236</v>
      </c>
      <c r="N187" s="317">
        <v>7.01</v>
      </c>
      <c r="O187" s="317">
        <v>2.7</v>
      </c>
      <c r="P187" s="317">
        <v>1.45</v>
      </c>
      <c r="Q187" s="317" t="s">
        <v>611</v>
      </c>
      <c r="R187" s="317">
        <v>1984</v>
      </c>
      <c r="S187" s="317">
        <v>1992</v>
      </c>
      <c r="T187" s="317">
        <v>148</v>
      </c>
      <c r="U187" s="317">
        <v>14</v>
      </c>
      <c r="V187" s="317">
        <v>0</v>
      </c>
      <c r="W187" s="317">
        <v>0</v>
      </c>
      <c r="X187" s="317">
        <v>0</v>
      </c>
      <c r="Y187" s="317" t="s">
        <v>612</v>
      </c>
    </row>
    <row r="188" spans="1:25" ht="12">
      <c r="A188" s="317" t="s">
        <v>477</v>
      </c>
      <c r="B188" s="317" t="s">
        <v>861</v>
      </c>
      <c r="D188" s="317">
        <v>44617</v>
      </c>
      <c r="E188" s="317" t="s">
        <v>624</v>
      </c>
      <c r="F188" s="317">
        <v>2020</v>
      </c>
      <c r="G188" s="317">
        <v>1.024</v>
      </c>
      <c r="H188" s="317" t="s">
        <v>610</v>
      </c>
      <c r="K188" s="317">
        <v>1.015</v>
      </c>
      <c r="L188" s="317">
        <v>9</v>
      </c>
      <c r="M188" s="317">
        <v>185</v>
      </c>
      <c r="N188" s="317">
        <v>11.3</v>
      </c>
      <c r="O188" s="317">
        <v>3.77</v>
      </c>
      <c r="P188" s="317">
        <v>2.17</v>
      </c>
      <c r="Q188" s="317" t="s">
        <v>611</v>
      </c>
      <c r="R188" s="317">
        <v>2013</v>
      </c>
      <c r="S188" s="317">
        <v>2017</v>
      </c>
      <c r="T188" s="317">
        <v>148</v>
      </c>
      <c r="U188" s="317">
        <v>36</v>
      </c>
      <c r="V188" s="317">
        <v>0</v>
      </c>
      <c r="W188" s="317">
        <v>0</v>
      </c>
      <c r="X188" s="317">
        <v>0</v>
      </c>
      <c r="Y188" s="317" t="s">
        <v>612</v>
      </c>
    </row>
    <row r="189" spans="1:25" ht="12">
      <c r="A189" s="317" t="s">
        <v>475</v>
      </c>
      <c r="B189" s="317" t="s">
        <v>859</v>
      </c>
      <c r="D189" s="317">
        <v>44613</v>
      </c>
      <c r="E189" s="317" t="s">
        <v>637</v>
      </c>
      <c r="F189" s="317">
        <v>2020</v>
      </c>
      <c r="G189" s="317">
        <v>1.027</v>
      </c>
      <c r="H189" s="317" t="s">
        <v>610</v>
      </c>
      <c r="K189" s="317">
        <v>1.009</v>
      </c>
      <c r="L189" s="317">
        <v>8</v>
      </c>
      <c r="M189" s="317">
        <v>207</v>
      </c>
      <c r="N189" s="317">
        <v>10.66</v>
      </c>
      <c r="O189" s="317">
        <v>3.65</v>
      </c>
      <c r="P189" s="317">
        <v>2.29</v>
      </c>
      <c r="Q189" s="317" t="s">
        <v>611</v>
      </c>
      <c r="R189" s="317">
        <v>2009</v>
      </c>
      <c r="S189" s="317">
        <v>2017</v>
      </c>
      <c r="T189" s="317">
        <v>148</v>
      </c>
      <c r="U189" s="317">
        <v>32</v>
      </c>
      <c r="V189" s="317">
        <v>0</v>
      </c>
      <c r="W189" s="317">
        <v>0</v>
      </c>
      <c r="X189" s="317">
        <v>0</v>
      </c>
      <c r="Y189" s="317" t="s">
        <v>612</v>
      </c>
    </row>
    <row r="190" spans="1:25" ht="12">
      <c r="A190" s="317" t="s">
        <v>478</v>
      </c>
      <c r="B190" s="317" t="s">
        <v>862</v>
      </c>
      <c r="D190" s="317">
        <v>44919</v>
      </c>
      <c r="E190" s="317" t="s">
        <v>623</v>
      </c>
      <c r="F190" s="317">
        <v>2020</v>
      </c>
      <c r="G190" s="317">
        <v>1.102</v>
      </c>
      <c r="H190" s="317" t="s">
        <v>610</v>
      </c>
      <c r="K190" s="317">
        <v>1.074</v>
      </c>
      <c r="L190" s="317">
        <v>8</v>
      </c>
      <c r="M190" s="317">
        <v>129</v>
      </c>
      <c r="N190" s="317">
        <v>11.15</v>
      </c>
      <c r="O190" s="317">
        <v>3.3</v>
      </c>
      <c r="P190" s="317">
        <v>2.22</v>
      </c>
      <c r="Q190" s="317" t="s">
        <v>611</v>
      </c>
      <c r="R190" s="317">
        <v>2010</v>
      </c>
      <c r="S190" s="317">
        <v>2017</v>
      </c>
      <c r="T190" s="317">
        <v>148</v>
      </c>
      <c r="U190" s="317">
        <v>23</v>
      </c>
      <c r="V190" s="317">
        <v>34</v>
      </c>
      <c r="W190" s="317">
        <v>140</v>
      </c>
      <c r="X190" s="317" t="s">
        <v>614</v>
      </c>
      <c r="Y190" s="317" t="s">
        <v>612</v>
      </c>
    </row>
    <row r="191" spans="1:25" ht="12">
      <c r="A191" s="317" t="s">
        <v>151</v>
      </c>
      <c r="B191" s="317" t="s">
        <v>792</v>
      </c>
      <c r="D191" s="317">
        <v>40213</v>
      </c>
      <c r="E191" s="317" t="s">
        <v>629</v>
      </c>
      <c r="F191" s="317">
        <v>2020</v>
      </c>
      <c r="G191" s="317">
        <v>1.092</v>
      </c>
      <c r="K191" s="317">
        <v>1.071</v>
      </c>
      <c r="L191" s="317">
        <v>11</v>
      </c>
      <c r="M191" s="317">
        <v>161</v>
      </c>
      <c r="N191" s="317">
        <v>12.5</v>
      </c>
      <c r="O191" s="317">
        <v>3.82</v>
      </c>
      <c r="P191" s="317">
        <v>2.25</v>
      </c>
      <c r="Q191" s="317" t="s">
        <v>611</v>
      </c>
      <c r="R191" s="317">
        <v>2010</v>
      </c>
      <c r="S191" s="317">
        <v>2011</v>
      </c>
      <c r="T191" s="317">
        <v>148</v>
      </c>
      <c r="U191" s="317">
        <v>33</v>
      </c>
      <c r="V191" s="317">
        <v>36</v>
      </c>
      <c r="W191" s="317">
        <v>124</v>
      </c>
      <c r="X191" s="317" t="s">
        <v>614</v>
      </c>
      <c r="Y191" s="317" t="s">
        <v>612</v>
      </c>
    </row>
    <row r="192" spans="1:25" ht="12">
      <c r="A192" s="317" t="s">
        <v>576</v>
      </c>
      <c r="B192" s="317" t="s">
        <v>873</v>
      </c>
      <c r="D192" s="317">
        <v>45661</v>
      </c>
      <c r="E192" s="317" t="s">
        <v>623</v>
      </c>
      <c r="F192" s="317">
        <v>2020</v>
      </c>
      <c r="G192" s="317">
        <v>1.036</v>
      </c>
      <c r="K192" s="317">
        <v>1.003</v>
      </c>
      <c r="L192" s="317">
        <v>6</v>
      </c>
      <c r="M192" s="317">
        <v>114</v>
      </c>
      <c r="N192" s="317">
        <v>8</v>
      </c>
      <c r="O192" s="317">
        <v>2.53</v>
      </c>
      <c r="P192" s="317">
        <v>2</v>
      </c>
      <c r="Q192" s="317" t="s">
        <v>611</v>
      </c>
      <c r="R192" s="317">
        <v>2012</v>
      </c>
      <c r="S192" s="317">
        <v>2018</v>
      </c>
      <c r="T192" s="317">
        <v>148</v>
      </c>
      <c r="U192" s="317">
        <v>11</v>
      </c>
      <c r="V192" s="317">
        <v>0</v>
      </c>
      <c r="W192" s="317">
        <v>0</v>
      </c>
      <c r="X192" s="317">
        <v>0</v>
      </c>
      <c r="Y192" s="317" t="s">
        <v>612</v>
      </c>
    </row>
    <row r="193" spans="1:25" ht="12">
      <c r="A193" s="317" t="s">
        <v>879</v>
      </c>
      <c r="B193" s="317" t="s">
        <v>880</v>
      </c>
      <c r="D193" s="317">
        <v>45970</v>
      </c>
      <c r="E193" s="317" t="s">
        <v>644</v>
      </c>
      <c r="F193" s="317">
        <v>2020</v>
      </c>
      <c r="G193" s="317">
        <v>1.125</v>
      </c>
      <c r="K193" s="317">
        <v>1.099</v>
      </c>
      <c r="L193" s="317">
        <v>10</v>
      </c>
      <c r="M193" s="317">
        <v>134</v>
      </c>
      <c r="N193" s="317">
        <v>12.19</v>
      </c>
      <c r="O193" s="317">
        <v>3.75</v>
      </c>
      <c r="P193" s="317">
        <v>2.52</v>
      </c>
      <c r="Q193" s="317" t="s">
        <v>611</v>
      </c>
      <c r="R193" s="317">
        <v>2017</v>
      </c>
      <c r="S193" s="317">
        <v>2018</v>
      </c>
      <c r="T193" s="317">
        <v>148</v>
      </c>
      <c r="U193" s="317">
        <v>29</v>
      </c>
      <c r="V193" s="317">
        <v>40</v>
      </c>
      <c r="W193" s="317">
        <v>126</v>
      </c>
      <c r="X193" s="317" t="s">
        <v>614</v>
      </c>
      <c r="Y193" s="317" t="s">
        <v>612</v>
      </c>
    </row>
    <row r="194" spans="1:25" ht="12">
      <c r="A194" s="317" t="s">
        <v>577</v>
      </c>
      <c r="B194" s="317" t="s">
        <v>870</v>
      </c>
      <c r="D194" s="317">
        <v>45113</v>
      </c>
      <c r="E194" s="317" t="s">
        <v>635</v>
      </c>
      <c r="F194" s="317">
        <v>2020</v>
      </c>
      <c r="G194" s="317">
        <v>1.054</v>
      </c>
      <c r="K194" s="317">
        <v>1.031</v>
      </c>
      <c r="L194" s="317">
        <v>8</v>
      </c>
      <c r="M194" s="317">
        <v>186</v>
      </c>
      <c r="N194" s="317">
        <v>10.61</v>
      </c>
      <c r="O194" s="317">
        <v>3.27</v>
      </c>
      <c r="P194" s="317">
        <v>2.15</v>
      </c>
      <c r="Q194" s="317" t="s">
        <v>611</v>
      </c>
      <c r="R194" s="317">
        <v>2005</v>
      </c>
      <c r="S194" s="317">
        <v>2006</v>
      </c>
      <c r="T194" s="317">
        <v>148</v>
      </c>
      <c r="U194" s="317">
        <v>23</v>
      </c>
      <c r="V194" s="317">
        <v>33</v>
      </c>
      <c r="W194" s="317">
        <v>123</v>
      </c>
      <c r="X194" s="317" t="s">
        <v>614</v>
      </c>
      <c r="Y194" s="317" t="s">
        <v>612</v>
      </c>
    </row>
    <row r="195" spans="1:25" ht="12">
      <c r="A195" s="317" t="s">
        <v>578</v>
      </c>
      <c r="B195" s="317" t="s">
        <v>871</v>
      </c>
      <c r="D195" s="317">
        <v>45225</v>
      </c>
      <c r="E195" s="317" t="s">
        <v>638</v>
      </c>
      <c r="F195" s="317">
        <v>2020</v>
      </c>
      <c r="G195" s="317">
        <v>1.102</v>
      </c>
      <c r="H195" s="317" t="s">
        <v>610</v>
      </c>
      <c r="K195" s="317">
        <v>1.074</v>
      </c>
      <c r="L195" s="317">
        <v>8</v>
      </c>
      <c r="M195" s="317">
        <v>131</v>
      </c>
      <c r="N195" s="317">
        <v>11.15</v>
      </c>
      <c r="O195" s="317">
        <v>3.3</v>
      </c>
      <c r="P195" s="317">
        <v>2.17</v>
      </c>
      <c r="Q195" s="317" t="s">
        <v>611</v>
      </c>
      <c r="R195" s="317">
        <v>2010</v>
      </c>
      <c r="S195" s="317">
        <v>2018</v>
      </c>
      <c r="T195" s="317">
        <v>148</v>
      </c>
      <c r="U195" s="317">
        <v>23</v>
      </c>
      <c r="V195" s="317">
        <v>34</v>
      </c>
      <c r="W195" s="317">
        <v>140</v>
      </c>
      <c r="X195" s="317" t="s">
        <v>614</v>
      </c>
      <c r="Y195" s="317" t="s">
        <v>612</v>
      </c>
    </row>
    <row r="196" spans="1:25" ht="12">
      <c r="A196" s="317" t="s">
        <v>579</v>
      </c>
      <c r="B196" s="317" t="s">
        <v>872</v>
      </c>
      <c r="D196" s="317">
        <v>45284</v>
      </c>
      <c r="E196" s="317" t="s">
        <v>634</v>
      </c>
      <c r="F196" s="317">
        <v>2020</v>
      </c>
      <c r="G196" s="317">
        <v>1.096</v>
      </c>
      <c r="H196" s="317" t="s">
        <v>610</v>
      </c>
      <c r="K196" s="317">
        <v>1.066</v>
      </c>
      <c r="L196" s="317">
        <v>8</v>
      </c>
      <c r="M196" s="317">
        <v>135</v>
      </c>
      <c r="N196" s="317">
        <v>10.89</v>
      </c>
      <c r="O196" s="317">
        <v>3.3</v>
      </c>
      <c r="P196" s="317">
        <v>2.18</v>
      </c>
      <c r="Q196" s="317" t="s">
        <v>611</v>
      </c>
      <c r="R196" s="317">
        <v>2010</v>
      </c>
      <c r="S196" s="317">
        <v>2018</v>
      </c>
      <c r="T196" s="317">
        <v>148</v>
      </c>
      <c r="U196" s="317">
        <v>23</v>
      </c>
      <c r="V196" s="317">
        <v>0</v>
      </c>
      <c r="W196" s="317">
        <v>0</v>
      </c>
      <c r="X196" s="317">
        <v>0</v>
      </c>
      <c r="Y196" s="317" t="s">
        <v>612</v>
      </c>
    </row>
    <row r="197" spans="1:25" ht="12">
      <c r="A197" s="317" t="s">
        <v>435</v>
      </c>
      <c r="B197" s="317" t="s">
        <v>654</v>
      </c>
      <c r="D197" s="317">
        <v>15808</v>
      </c>
      <c r="E197" s="317" t="s">
        <v>635</v>
      </c>
      <c r="F197" s="317">
        <v>2020</v>
      </c>
      <c r="G197" s="317">
        <v>1.168</v>
      </c>
      <c r="H197" s="317" t="s">
        <v>610</v>
      </c>
      <c r="K197" s="317">
        <v>1.14</v>
      </c>
      <c r="L197" s="317">
        <v>11</v>
      </c>
      <c r="M197" s="317">
        <v>150</v>
      </c>
      <c r="N197" s="317">
        <v>12.96</v>
      </c>
      <c r="O197" s="317">
        <v>3.9</v>
      </c>
      <c r="P197" s="317">
        <v>2.72</v>
      </c>
      <c r="Q197" s="317" t="s">
        <v>611</v>
      </c>
      <c r="R197" s="317">
        <v>2006</v>
      </c>
      <c r="S197" s="317">
        <v>2006</v>
      </c>
      <c r="T197" s="317">
        <v>148</v>
      </c>
      <c r="U197" s="317">
        <v>31</v>
      </c>
      <c r="V197" s="317">
        <v>46</v>
      </c>
      <c r="W197" s="317">
        <v>142</v>
      </c>
      <c r="X197" s="317" t="s">
        <v>614</v>
      </c>
      <c r="Y197" s="317" t="s">
        <v>612</v>
      </c>
    </row>
    <row r="198" spans="1:25" ht="12">
      <c r="A198" s="317" t="s">
        <v>646</v>
      </c>
      <c r="B198" s="317" t="s">
        <v>647</v>
      </c>
      <c r="D198" s="317">
        <v>14662</v>
      </c>
      <c r="E198" s="317" t="s">
        <v>628</v>
      </c>
      <c r="F198" s="317">
        <v>2020</v>
      </c>
      <c r="G198" s="317">
        <v>1.278</v>
      </c>
      <c r="H198" s="317" t="s">
        <v>610</v>
      </c>
      <c r="K198" s="317">
        <v>1.243</v>
      </c>
      <c r="L198" s="317">
        <v>13</v>
      </c>
      <c r="M198" s="317">
        <v>87</v>
      </c>
      <c r="N198" s="317">
        <v>14.03</v>
      </c>
      <c r="O198" s="317">
        <v>3.98</v>
      </c>
      <c r="P198" s="317">
        <v>2.91</v>
      </c>
      <c r="Q198" s="317" t="s">
        <v>611</v>
      </c>
      <c r="R198" s="317">
        <v>2006</v>
      </c>
      <c r="S198" s="317">
        <v>2006</v>
      </c>
      <c r="T198" s="317">
        <v>148</v>
      </c>
      <c r="U198" s="317">
        <v>29</v>
      </c>
      <c r="V198" s="317">
        <v>56</v>
      </c>
      <c r="W198" s="317">
        <v>149</v>
      </c>
      <c r="X198" s="317" t="s">
        <v>614</v>
      </c>
      <c r="Y198" s="317" t="s">
        <v>612</v>
      </c>
    </row>
    <row r="199" spans="1:25" ht="12">
      <c r="A199" s="317" t="s">
        <v>580</v>
      </c>
      <c r="B199" s="317" t="s">
        <v>826</v>
      </c>
      <c r="D199" s="317">
        <v>42983</v>
      </c>
      <c r="E199" s="317" t="s">
        <v>641</v>
      </c>
      <c r="F199" s="317">
        <v>2020</v>
      </c>
      <c r="G199" s="317">
        <v>1.039</v>
      </c>
      <c r="K199" s="317">
        <v>1.005</v>
      </c>
      <c r="L199" s="317">
        <v>7</v>
      </c>
      <c r="M199" s="317">
        <v>145</v>
      </c>
      <c r="N199" s="317">
        <v>8.9</v>
      </c>
      <c r="O199" s="317">
        <v>2.89</v>
      </c>
      <c r="P199" s="317">
        <v>1.95</v>
      </c>
      <c r="Q199" s="317" t="s">
        <v>619</v>
      </c>
      <c r="R199" s="317">
        <v>2013</v>
      </c>
      <c r="S199" s="317">
        <v>2014</v>
      </c>
      <c r="T199" s="317">
        <v>148</v>
      </c>
      <c r="U199" s="317">
        <v>16</v>
      </c>
      <c r="V199" s="317">
        <v>0</v>
      </c>
      <c r="W199" s="317">
        <v>0</v>
      </c>
      <c r="X199" s="317">
        <v>0</v>
      </c>
      <c r="Y199" s="317" t="s">
        <v>612</v>
      </c>
    </row>
    <row r="200" spans="1:25" ht="12">
      <c r="A200" s="317" t="s">
        <v>574</v>
      </c>
      <c r="B200" s="317" t="s">
        <v>881</v>
      </c>
      <c r="D200" s="317">
        <v>45991</v>
      </c>
      <c r="E200" s="317" t="s">
        <v>620</v>
      </c>
      <c r="F200" s="317">
        <v>2020</v>
      </c>
      <c r="G200" s="317">
        <v>1.065</v>
      </c>
      <c r="H200" s="317" t="s">
        <v>610</v>
      </c>
      <c r="K200" s="317">
        <v>1.042</v>
      </c>
      <c r="L200" s="317">
        <v>8</v>
      </c>
      <c r="M200" s="317">
        <v>183</v>
      </c>
      <c r="N200" s="317">
        <v>10.68</v>
      </c>
      <c r="O200" s="317">
        <v>3.62</v>
      </c>
      <c r="P200" s="317">
        <v>2.19</v>
      </c>
      <c r="Q200" s="317" t="s">
        <v>611</v>
      </c>
      <c r="R200" s="317">
        <v>2019</v>
      </c>
      <c r="S200" s="317">
        <v>2019</v>
      </c>
      <c r="T200" s="317">
        <v>148</v>
      </c>
      <c r="U200" s="317">
        <v>25</v>
      </c>
      <c r="V200" s="317">
        <v>0</v>
      </c>
      <c r="W200" s="317">
        <v>0</v>
      </c>
      <c r="X200" s="317">
        <v>0</v>
      </c>
      <c r="Y200" s="317" t="s">
        <v>612</v>
      </c>
    </row>
    <row r="201" spans="1:25" ht="12">
      <c r="A201" s="317" t="s">
        <v>443</v>
      </c>
      <c r="B201" s="317" t="s">
        <v>836</v>
      </c>
      <c r="D201" s="317">
        <v>43561</v>
      </c>
      <c r="E201" s="317" t="s">
        <v>622</v>
      </c>
      <c r="F201" s="317">
        <v>2020</v>
      </c>
      <c r="G201" s="317">
        <v>1.021</v>
      </c>
      <c r="H201" s="317" t="s">
        <v>610</v>
      </c>
      <c r="K201" s="317">
        <v>0.997</v>
      </c>
      <c r="L201" s="317">
        <v>7</v>
      </c>
      <c r="M201" s="317">
        <v>168</v>
      </c>
      <c r="N201" s="317">
        <v>10.01</v>
      </c>
      <c r="O201" s="317">
        <v>3.34</v>
      </c>
      <c r="P201" s="317">
        <v>2.03</v>
      </c>
      <c r="Q201" s="317" t="s">
        <v>611</v>
      </c>
      <c r="R201" s="317">
        <v>2015</v>
      </c>
      <c r="S201" s="317">
        <v>2015</v>
      </c>
      <c r="T201" s="317">
        <v>148</v>
      </c>
      <c r="U201" s="317">
        <v>24</v>
      </c>
      <c r="V201" s="317">
        <v>0</v>
      </c>
      <c r="W201" s="317">
        <v>0</v>
      </c>
      <c r="X201" s="317">
        <v>0</v>
      </c>
      <c r="Y201" s="317" t="s">
        <v>612</v>
      </c>
    </row>
    <row r="202" spans="1:25" ht="12">
      <c r="A202" s="317" t="s">
        <v>883</v>
      </c>
      <c r="B202" s="317" t="s">
        <v>884</v>
      </c>
      <c r="D202" s="317">
        <v>46451</v>
      </c>
      <c r="E202" s="317" t="s">
        <v>613</v>
      </c>
      <c r="F202" s="317">
        <v>2020</v>
      </c>
      <c r="G202" s="317">
        <v>0.965</v>
      </c>
      <c r="H202" s="317" t="s">
        <v>610</v>
      </c>
      <c r="K202" s="317">
        <v>0.938</v>
      </c>
      <c r="L202" s="317">
        <v>6</v>
      </c>
      <c r="M202" s="317">
        <v>163</v>
      </c>
      <c r="N202" s="317">
        <v>7.7</v>
      </c>
      <c r="O202" s="317">
        <v>2.99</v>
      </c>
      <c r="P202" s="317">
        <v>1.6</v>
      </c>
      <c r="Q202" s="317" t="s">
        <v>611</v>
      </c>
      <c r="R202" s="317">
        <v>2013</v>
      </c>
      <c r="S202" s="317">
        <v>2020</v>
      </c>
      <c r="T202" s="317">
        <v>148</v>
      </c>
      <c r="U202" s="317">
        <v>14</v>
      </c>
      <c r="V202" s="317">
        <v>0</v>
      </c>
      <c r="W202" s="317">
        <v>0</v>
      </c>
      <c r="X202" s="317">
        <v>0</v>
      </c>
      <c r="Y202" s="317" t="s">
        <v>612</v>
      </c>
    </row>
    <row r="203" spans="1:25" ht="12">
      <c r="A203" s="317" t="s">
        <v>575</v>
      </c>
      <c r="B203" s="317" t="s">
        <v>758</v>
      </c>
      <c r="D203" s="317">
        <v>32934</v>
      </c>
      <c r="E203" s="317" t="s">
        <v>633</v>
      </c>
      <c r="F203" s="317">
        <v>2020</v>
      </c>
      <c r="G203" s="317">
        <v>1.366</v>
      </c>
      <c r="H203" s="317" t="s">
        <v>610</v>
      </c>
      <c r="K203" s="317">
        <v>1.328</v>
      </c>
      <c r="L203" s="317">
        <v>15</v>
      </c>
      <c r="M203" s="317">
        <v>86</v>
      </c>
      <c r="N203" s="317">
        <v>15.24</v>
      </c>
      <c r="O203" s="317">
        <v>4.33</v>
      </c>
      <c r="P203" s="317">
        <v>3.3</v>
      </c>
      <c r="Q203" s="317" t="s">
        <v>611</v>
      </c>
      <c r="R203" s="317">
        <v>2004</v>
      </c>
      <c r="S203" s="317">
        <v>2005</v>
      </c>
      <c r="T203" s="317">
        <v>220</v>
      </c>
      <c r="U203" s="317">
        <v>33</v>
      </c>
      <c r="V203" s="317">
        <v>0</v>
      </c>
      <c r="W203" s="317">
        <v>0</v>
      </c>
      <c r="X203" s="317">
        <v>0</v>
      </c>
      <c r="Y203" s="317" t="s">
        <v>612</v>
      </c>
    </row>
    <row r="204" spans="1:25" ht="12">
      <c r="A204" s="317" t="s">
        <v>751</v>
      </c>
      <c r="B204" s="317" t="s">
        <v>752</v>
      </c>
      <c r="D204" s="317">
        <v>18664</v>
      </c>
      <c r="E204" s="317" t="s">
        <v>753</v>
      </c>
      <c r="F204" s="317">
        <v>2020</v>
      </c>
      <c r="G204" s="317">
        <v>1.026</v>
      </c>
      <c r="K204" s="317">
        <v>1.009</v>
      </c>
      <c r="L204" s="317">
        <v>8</v>
      </c>
      <c r="M204" s="317">
        <v>209</v>
      </c>
      <c r="N204" s="317">
        <v>10.68</v>
      </c>
      <c r="O204" s="317">
        <v>3.45</v>
      </c>
      <c r="P204" s="317">
        <v>2.21</v>
      </c>
      <c r="Q204" s="317" t="s">
        <v>611</v>
      </c>
      <c r="R204" s="317">
        <v>2001</v>
      </c>
      <c r="S204" s="317">
        <v>2004</v>
      </c>
      <c r="T204" s="317">
        <v>148</v>
      </c>
      <c r="U204" s="317">
        <v>28</v>
      </c>
      <c r="V204" s="317">
        <v>34</v>
      </c>
      <c r="W204" s="317">
        <v>126</v>
      </c>
      <c r="X204" s="317" t="s">
        <v>614</v>
      </c>
      <c r="Y204" s="317" t="s">
        <v>612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106:C106"/>
  <sheetViews>
    <sheetView zoomScalePageLayoutView="0" workbookViewId="0" topLeftCell="A1">
      <selection activeCell="B8" sqref="B8"/>
    </sheetView>
  </sheetViews>
  <sheetFormatPr defaultColWidth="9.140625" defaultRowHeight="12"/>
  <cols>
    <col min="1" max="1" width="16.140625" style="0" customWidth="1"/>
  </cols>
  <sheetData>
    <row r="106" ht="13.5">
      <c r="C106" s="238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23">
      <selection activeCell="B46" sqref="B46"/>
    </sheetView>
  </sheetViews>
  <sheetFormatPr defaultColWidth="9.140625" defaultRowHeight="12"/>
  <cols>
    <col min="1" max="1" width="6.8515625" style="6" customWidth="1"/>
    <col min="2" max="2" width="8.7109375" style="6" customWidth="1"/>
    <col min="3" max="3" width="21.140625" style="38" customWidth="1"/>
    <col min="4" max="4" width="21.140625" style="5" customWidth="1"/>
    <col min="5" max="5" width="7.7109375" style="13" customWidth="1"/>
    <col min="6" max="9" width="7.7109375" style="153" customWidth="1"/>
    <col min="10" max="11" width="7.7109375" style="195" customWidth="1"/>
    <col min="12" max="13" width="7.7109375" style="60" customWidth="1"/>
    <col min="14" max="15" width="7.7109375" style="6" customWidth="1"/>
    <col min="16" max="17" width="9.140625" style="5" customWidth="1"/>
    <col min="18" max="18" width="9.140625" style="219" customWidth="1"/>
    <col min="19" max="16384" width="9.140625" style="5" customWidth="1"/>
  </cols>
  <sheetData>
    <row r="1" spans="1:18" s="39" customFormat="1" ht="12">
      <c r="A1" s="13"/>
      <c r="B1" s="38"/>
      <c r="D1" s="13"/>
      <c r="E1" s="13"/>
      <c r="F1" s="153"/>
      <c r="G1" s="153"/>
      <c r="H1" s="153"/>
      <c r="I1" s="153"/>
      <c r="J1" s="195"/>
      <c r="K1" s="195"/>
      <c r="L1" s="60"/>
      <c r="M1" s="60"/>
      <c r="N1" s="13"/>
      <c r="O1" s="13"/>
      <c r="R1" s="219"/>
    </row>
    <row r="2" ht="12">
      <c r="C2" s="39"/>
    </row>
    <row r="3" spans="2:13" ht="12">
      <c r="B3" s="68" t="s">
        <v>347</v>
      </c>
      <c r="C3" s="69"/>
      <c r="D3" s="70"/>
      <c r="E3" s="42"/>
      <c r="F3" s="223"/>
      <c r="G3" s="223"/>
      <c r="H3" s="223"/>
      <c r="I3" s="223"/>
      <c r="J3" s="196"/>
      <c r="K3" s="196"/>
      <c r="L3" s="121"/>
      <c r="M3" s="121"/>
    </row>
    <row r="4" spans="2:13" ht="12">
      <c r="B4" s="67"/>
      <c r="C4" s="99" t="s">
        <v>336</v>
      </c>
      <c r="D4" s="100"/>
      <c r="E4" s="44"/>
      <c r="F4" s="155"/>
      <c r="G4" s="155"/>
      <c r="H4" s="155"/>
      <c r="I4" s="155"/>
      <c r="J4" s="197"/>
      <c r="K4" s="197"/>
      <c r="L4" s="122"/>
      <c r="M4" s="122"/>
    </row>
    <row r="5" spans="2:13" ht="12">
      <c r="B5" s="31"/>
      <c r="C5" s="123" t="s">
        <v>367</v>
      </c>
      <c r="D5" s="7"/>
      <c r="E5" s="44"/>
      <c r="F5" s="155"/>
      <c r="G5" s="155"/>
      <c r="H5" s="155"/>
      <c r="I5" s="155"/>
      <c r="J5" s="197"/>
      <c r="K5" s="197"/>
      <c r="L5" s="122"/>
      <c r="M5" s="122"/>
    </row>
    <row r="6" spans="2:13" ht="12">
      <c r="B6" s="99"/>
      <c r="C6" s="123"/>
      <c r="E6" s="44"/>
      <c r="F6" s="155"/>
      <c r="G6" s="155"/>
      <c r="H6" s="155"/>
      <c r="I6" s="155"/>
      <c r="J6" s="197"/>
      <c r="K6" s="197"/>
      <c r="L6" s="122"/>
      <c r="M6" s="122"/>
    </row>
    <row r="7" spans="2:13" ht="12">
      <c r="B7" s="99"/>
      <c r="C7" s="123"/>
      <c r="E7" s="44"/>
      <c r="F7" s="155"/>
      <c r="G7" s="155"/>
      <c r="H7" s="155"/>
      <c r="I7" s="155"/>
      <c r="J7" s="197"/>
      <c r="K7" s="197"/>
      <c r="L7" s="173"/>
      <c r="M7" s="173"/>
    </row>
    <row r="8" spans="2:12" ht="12">
      <c r="B8" s="31"/>
      <c r="C8" s="5"/>
      <c r="J8" s="153"/>
      <c r="K8" s="156"/>
      <c r="L8" s="51" t="s">
        <v>147</v>
      </c>
    </row>
    <row r="9" spans="2:18" ht="12">
      <c r="B9" s="143"/>
      <c r="C9" s="109"/>
      <c r="D9" s="47"/>
      <c r="E9" s="47"/>
      <c r="F9" s="224"/>
      <c r="G9" s="224"/>
      <c r="H9" s="224"/>
      <c r="I9" s="224"/>
      <c r="J9" s="198"/>
      <c r="K9" s="198"/>
      <c r="L9" s="157"/>
      <c r="M9" s="39" t="s">
        <v>372</v>
      </c>
      <c r="R9" s="219">
        <v>2016</v>
      </c>
    </row>
    <row r="10" spans="2:18" ht="12">
      <c r="B10" s="112"/>
      <c r="C10" s="111"/>
      <c r="D10" s="144"/>
      <c r="E10" s="48"/>
      <c r="F10" s="184">
        <v>2020</v>
      </c>
      <c r="G10" s="184">
        <v>2019</v>
      </c>
      <c r="H10" s="184">
        <v>2018</v>
      </c>
      <c r="I10" s="184">
        <v>2017</v>
      </c>
      <c r="J10" s="184">
        <v>2016</v>
      </c>
      <c r="K10" s="184">
        <v>2015</v>
      </c>
      <c r="L10" s="184">
        <v>2014</v>
      </c>
      <c r="M10" s="185">
        <v>2013</v>
      </c>
      <c r="N10" s="110">
        <v>2012</v>
      </c>
      <c r="O10" s="110">
        <v>2011</v>
      </c>
      <c r="R10" s="219" t="s">
        <v>108</v>
      </c>
    </row>
    <row r="11" spans="2:19" ht="12">
      <c r="B11" s="114" t="s">
        <v>424</v>
      </c>
      <c r="C11" s="113" t="s">
        <v>203</v>
      </c>
      <c r="D11" s="114" t="s">
        <v>425</v>
      </c>
      <c r="E11" s="114" t="s">
        <v>265</v>
      </c>
      <c r="F11" s="225"/>
      <c r="G11" s="225"/>
      <c r="H11" s="225"/>
      <c r="I11" s="225"/>
      <c r="J11" s="172"/>
      <c r="K11" s="172"/>
      <c r="L11" s="172" t="s">
        <v>22</v>
      </c>
      <c r="M11" s="172" t="s">
        <v>22</v>
      </c>
      <c r="N11" s="186" t="s">
        <v>22</v>
      </c>
      <c r="O11" s="186" t="s">
        <v>22</v>
      </c>
      <c r="R11" s="219">
        <v>106</v>
      </c>
      <c r="S11" s="218">
        <f>100/R11</f>
        <v>0.9433962264150944</v>
      </c>
    </row>
    <row r="12" spans="1:18" ht="12.75">
      <c r="A12" s="13"/>
      <c r="B12" s="271">
        <v>8</v>
      </c>
      <c r="C12" s="192" t="s">
        <v>114</v>
      </c>
      <c r="D12" s="192" t="s">
        <v>115</v>
      </c>
      <c r="E12" s="112" t="s">
        <v>365</v>
      </c>
      <c r="F12" s="172">
        <v>0.945</v>
      </c>
      <c r="G12" s="172">
        <v>0.945</v>
      </c>
      <c r="H12" s="172">
        <v>0.945</v>
      </c>
      <c r="I12" s="172">
        <v>0.945</v>
      </c>
      <c r="J12" s="172">
        <v>0.93</v>
      </c>
      <c r="K12" s="172"/>
      <c r="L12" s="172"/>
      <c r="M12" s="172"/>
      <c r="N12" s="168"/>
      <c r="O12" s="168"/>
      <c r="R12" s="5"/>
    </row>
    <row r="13" spans="1:18" ht="12.75">
      <c r="A13" s="13"/>
      <c r="B13" s="271">
        <v>10</v>
      </c>
      <c r="C13" s="192" t="s">
        <v>145</v>
      </c>
      <c r="D13" s="38" t="s">
        <v>60</v>
      </c>
      <c r="E13" s="112" t="s">
        <v>365</v>
      </c>
      <c r="F13" s="216">
        <v>0.9</v>
      </c>
      <c r="G13" s="216">
        <v>0.9</v>
      </c>
      <c r="H13" s="216">
        <v>0.9</v>
      </c>
      <c r="I13" s="216">
        <v>0.9</v>
      </c>
      <c r="J13" s="172"/>
      <c r="K13" s="172"/>
      <c r="L13" s="172"/>
      <c r="M13" s="172"/>
      <c r="N13" s="168"/>
      <c r="O13" s="168"/>
      <c r="R13" s="5"/>
    </row>
    <row r="14" spans="2:19" ht="12">
      <c r="B14" s="112">
        <v>11</v>
      </c>
      <c r="C14" s="111" t="s">
        <v>27</v>
      </c>
      <c r="D14" s="111"/>
      <c r="E14" s="112" t="s">
        <v>28</v>
      </c>
      <c r="F14" s="172">
        <v>0.85</v>
      </c>
      <c r="G14" s="172">
        <v>0.85</v>
      </c>
      <c r="H14" s="172">
        <v>0.85</v>
      </c>
      <c r="I14" s="172">
        <v>0.85</v>
      </c>
      <c r="J14" s="172">
        <v>0.85</v>
      </c>
      <c r="K14" s="172">
        <v>0.85</v>
      </c>
      <c r="L14" s="172">
        <v>0.85</v>
      </c>
      <c r="M14" s="172">
        <v>0.85</v>
      </c>
      <c r="N14" s="168">
        <v>0.85</v>
      </c>
      <c r="O14" s="168">
        <v>0.85</v>
      </c>
      <c r="Q14" s="172">
        <v>0.85</v>
      </c>
      <c r="S14" s="218"/>
    </row>
    <row r="15" spans="2:19" ht="12">
      <c r="B15" s="271">
        <v>44</v>
      </c>
      <c r="C15" s="115" t="s">
        <v>297</v>
      </c>
      <c r="D15" s="57" t="s">
        <v>134</v>
      </c>
      <c r="E15" s="112" t="s">
        <v>24</v>
      </c>
      <c r="F15" s="172">
        <v>0.94</v>
      </c>
      <c r="G15" s="172">
        <v>0.94</v>
      </c>
      <c r="H15" s="172">
        <v>0.94</v>
      </c>
      <c r="I15" s="172">
        <v>0.94</v>
      </c>
      <c r="J15" s="172">
        <v>1.035</v>
      </c>
      <c r="K15" s="172">
        <v>1.035</v>
      </c>
      <c r="L15" s="172">
        <v>0.85</v>
      </c>
      <c r="M15" s="172">
        <v>0.85</v>
      </c>
      <c r="N15" s="168">
        <v>0.85</v>
      </c>
      <c r="O15" s="168">
        <v>0.85</v>
      </c>
      <c r="Q15" s="172">
        <v>1.035</v>
      </c>
      <c r="S15" s="218"/>
    </row>
    <row r="16" spans="1:19" ht="12">
      <c r="A16" s="13"/>
      <c r="B16" s="276">
        <v>88</v>
      </c>
      <c r="C16" s="174" t="s">
        <v>426</v>
      </c>
      <c r="D16" s="174" t="s">
        <v>427</v>
      </c>
      <c r="E16" s="112" t="s">
        <v>24</v>
      </c>
      <c r="F16" s="172">
        <v>0.81</v>
      </c>
      <c r="G16" s="172">
        <v>0.81</v>
      </c>
      <c r="H16" s="172">
        <v>0.81</v>
      </c>
      <c r="I16" s="172">
        <v>0.81</v>
      </c>
      <c r="J16" s="172">
        <v>0.81</v>
      </c>
      <c r="K16" s="172">
        <v>0.81</v>
      </c>
      <c r="L16" s="172">
        <v>0.81</v>
      </c>
      <c r="M16" s="172"/>
      <c r="N16" s="177"/>
      <c r="O16" s="166"/>
      <c r="Q16" s="172">
        <v>0.81</v>
      </c>
      <c r="S16" s="218"/>
    </row>
    <row r="17" spans="1:19" ht="12">
      <c r="A17" s="13"/>
      <c r="B17" s="112">
        <v>164</v>
      </c>
      <c r="C17" s="111" t="s">
        <v>279</v>
      </c>
      <c r="D17" s="111" t="s">
        <v>280</v>
      </c>
      <c r="E17" s="112" t="s">
        <v>30</v>
      </c>
      <c r="F17" s="172">
        <v>0.971</v>
      </c>
      <c r="G17" s="172">
        <v>0.971</v>
      </c>
      <c r="H17" s="172">
        <v>0.971</v>
      </c>
      <c r="I17" s="172">
        <v>0.971</v>
      </c>
      <c r="J17" s="172">
        <v>0.971</v>
      </c>
      <c r="K17" s="172">
        <v>0.971</v>
      </c>
      <c r="L17" s="172">
        <v>0.844</v>
      </c>
      <c r="M17" s="172">
        <v>0.844</v>
      </c>
      <c r="N17" s="168">
        <v>0.844</v>
      </c>
      <c r="O17" s="168">
        <v>0.844</v>
      </c>
      <c r="Q17" s="172">
        <v>0.971</v>
      </c>
      <c r="S17" s="218"/>
    </row>
    <row r="18" spans="2:19" ht="12">
      <c r="B18" s="112">
        <v>375</v>
      </c>
      <c r="C18" s="111" t="s">
        <v>31</v>
      </c>
      <c r="D18" s="111" t="s">
        <v>281</v>
      </c>
      <c r="E18" s="112" t="s">
        <v>30</v>
      </c>
      <c r="F18" s="172">
        <v>0.828</v>
      </c>
      <c r="G18" s="172">
        <v>0.828</v>
      </c>
      <c r="H18" s="172">
        <v>0.828</v>
      </c>
      <c r="I18" s="172">
        <v>0.828</v>
      </c>
      <c r="J18" s="172">
        <v>0.828</v>
      </c>
      <c r="K18" s="172">
        <v>0.828</v>
      </c>
      <c r="L18" s="172">
        <v>0.828</v>
      </c>
      <c r="M18" s="172">
        <v>0.828</v>
      </c>
      <c r="N18" s="168">
        <v>0.828</v>
      </c>
      <c r="O18" s="168">
        <v>0.828</v>
      </c>
      <c r="Q18" s="172">
        <v>0.828</v>
      </c>
      <c r="S18" s="218"/>
    </row>
    <row r="19" spans="2:19" ht="13.5">
      <c r="B19" s="190">
        <v>615</v>
      </c>
      <c r="C19" s="181" t="s">
        <v>32</v>
      </c>
      <c r="D19" s="181" t="s">
        <v>33</v>
      </c>
      <c r="E19" s="178" t="s">
        <v>327</v>
      </c>
      <c r="F19" s="212"/>
      <c r="G19" s="212"/>
      <c r="H19" s="212"/>
      <c r="I19" s="212"/>
      <c r="J19" s="212"/>
      <c r="K19" s="204"/>
      <c r="L19" s="182">
        <v>0.843</v>
      </c>
      <c r="M19" s="179">
        <v>0.843</v>
      </c>
      <c r="N19" s="168"/>
      <c r="O19" s="168"/>
      <c r="Q19" s="212"/>
      <c r="S19" s="218"/>
    </row>
    <row r="20" spans="1:19" ht="13.5">
      <c r="A20" s="13"/>
      <c r="B20" s="119">
        <v>1190</v>
      </c>
      <c r="C20" s="167" t="s">
        <v>34</v>
      </c>
      <c r="D20" s="167" t="s">
        <v>35</v>
      </c>
      <c r="E20" s="178" t="s">
        <v>327</v>
      </c>
      <c r="F20" s="283">
        <v>0.884</v>
      </c>
      <c r="G20" s="308">
        <v>0.884</v>
      </c>
      <c r="H20" s="280">
        <v>0.885</v>
      </c>
      <c r="I20" s="280">
        <v>0.882</v>
      </c>
      <c r="J20" s="172"/>
      <c r="K20" s="200"/>
      <c r="L20" s="172">
        <v>0.875</v>
      </c>
      <c r="M20" s="166">
        <v>0.875</v>
      </c>
      <c r="N20" s="166">
        <v>0.876</v>
      </c>
      <c r="O20" s="166">
        <v>0.876</v>
      </c>
      <c r="Q20" s="172"/>
      <c r="R20" s="219">
        <v>106.7</v>
      </c>
      <c r="S20" s="218">
        <f>100/R20</f>
        <v>0.9372071227741331</v>
      </c>
    </row>
    <row r="21" spans="1:19" ht="13.5">
      <c r="A21" s="13"/>
      <c r="B21" s="190">
        <v>2321</v>
      </c>
      <c r="C21" s="187" t="s">
        <v>36</v>
      </c>
      <c r="D21" s="187" t="s">
        <v>37</v>
      </c>
      <c r="E21" s="178" t="s">
        <v>327</v>
      </c>
      <c r="F21" s="213">
        <v>0.957</v>
      </c>
      <c r="G21" s="213">
        <v>0.957</v>
      </c>
      <c r="H21" s="213">
        <v>0.957</v>
      </c>
      <c r="I21" s="213">
        <v>0.957</v>
      </c>
      <c r="J21" s="213">
        <v>0.957</v>
      </c>
      <c r="K21" s="205">
        <v>0.957</v>
      </c>
      <c r="L21" s="183">
        <v>0.958</v>
      </c>
      <c r="M21" s="180">
        <v>0.958</v>
      </c>
      <c r="N21" s="168"/>
      <c r="O21" s="168"/>
      <c r="Q21" s="213">
        <v>0.957</v>
      </c>
      <c r="S21" s="218"/>
    </row>
    <row r="22" spans="1:19" ht="15.75">
      <c r="A22" s="6">
        <v>1</v>
      </c>
      <c r="B22" s="271">
        <v>2500</v>
      </c>
      <c r="C22" s="57" t="s">
        <v>226</v>
      </c>
      <c r="D22" s="57" t="s">
        <v>303</v>
      </c>
      <c r="E22" s="112" t="s">
        <v>365</v>
      </c>
      <c r="F22" s="310" t="s">
        <v>497</v>
      </c>
      <c r="G22" s="305" t="s">
        <v>497</v>
      </c>
      <c r="H22" s="280">
        <v>0.987</v>
      </c>
      <c r="I22" s="214">
        <v>0.986</v>
      </c>
      <c r="J22" s="214">
        <v>0.963</v>
      </c>
      <c r="K22" s="205">
        <v>0.962</v>
      </c>
      <c r="L22" s="166">
        <v>0.955</v>
      </c>
      <c r="M22" s="166">
        <v>0.954</v>
      </c>
      <c r="N22" s="166">
        <v>0.955</v>
      </c>
      <c r="O22" s="166">
        <v>0.956</v>
      </c>
      <c r="Q22" s="214">
        <v>0.963</v>
      </c>
      <c r="S22" s="218"/>
    </row>
    <row r="23" spans="2:15" ht="12">
      <c r="B23" s="272">
        <v>2634</v>
      </c>
      <c r="C23" s="288" t="s">
        <v>159</v>
      </c>
      <c r="D23" s="58" t="s">
        <v>166</v>
      </c>
      <c r="E23" s="112" t="s">
        <v>365</v>
      </c>
      <c r="F23" s="268">
        <v>1.092</v>
      </c>
      <c r="G23" s="268">
        <v>1.092</v>
      </c>
      <c r="H23" s="268">
        <v>1.092</v>
      </c>
      <c r="I23" s="214">
        <v>1.092</v>
      </c>
      <c r="J23" s="153"/>
      <c r="L23" s="186"/>
      <c r="M23" s="186"/>
      <c r="N23" s="110"/>
      <c r="O23" s="110"/>
    </row>
    <row r="24" spans="1:19" ht="13.5">
      <c r="A24" s="274">
        <v>6746</v>
      </c>
      <c r="B24" s="119">
        <v>2687</v>
      </c>
      <c r="C24" s="57" t="s">
        <v>38</v>
      </c>
      <c r="D24" s="57" t="s">
        <v>39</v>
      </c>
      <c r="E24" s="112" t="s">
        <v>365</v>
      </c>
      <c r="F24" s="239">
        <v>0.948</v>
      </c>
      <c r="G24" s="239">
        <v>0.948</v>
      </c>
      <c r="H24" s="239">
        <v>0.948</v>
      </c>
      <c r="I24" s="239">
        <v>0.948</v>
      </c>
      <c r="J24" s="239">
        <v>0.948</v>
      </c>
      <c r="K24" s="248">
        <v>0.948</v>
      </c>
      <c r="L24" s="166"/>
      <c r="M24" s="166"/>
      <c r="N24" s="166"/>
      <c r="O24" s="166"/>
      <c r="Q24" s="239">
        <v>0.948</v>
      </c>
      <c r="S24" s="218"/>
    </row>
    <row r="25" spans="1:20" ht="12">
      <c r="A25" s="13">
        <v>1</v>
      </c>
      <c r="B25" s="112">
        <v>3173</v>
      </c>
      <c r="C25" s="111" t="s">
        <v>249</v>
      </c>
      <c r="D25" s="111" t="s">
        <v>40</v>
      </c>
      <c r="E25" s="237" t="s">
        <v>41</v>
      </c>
      <c r="F25" s="153">
        <v>1.013</v>
      </c>
      <c r="G25" s="316">
        <v>1.013</v>
      </c>
      <c r="H25" s="153">
        <v>1.013</v>
      </c>
      <c r="I25" s="153">
        <v>1.013</v>
      </c>
      <c r="J25" s="153">
        <v>1.013</v>
      </c>
      <c r="K25" s="153">
        <v>1.013</v>
      </c>
      <c r="L25" s="241">
        <v>1.013</v>
      </c>
      <c r="M25" s="166">
        <v>1.013</v>
      </c>
      <c r="N25" s="166">
        <v>1.014</v>
      </c>
      <c r="O25" s="166">
        <v>1.016</v>
      </c>
      <c r="Q25" s="153">
        <v>1.013</v>
      </c>
      <c r="R25" s="219">
        <v>100.4</v>
      </c>
      <c r="S25" s="218">
        <f>100/R25</f>
        <v>0.99601593625498</v>
      </c>
      <c r="T25" s="220"/>
    </row>
    <row r="26" spans="1:19" ht="13.5">
      <c r="A26" s="6">
        <v>1</v>
      </c>
      <c r="B26" s="119">
        <v>3525</v>
      </c>
      <c r="C26" s="169" t="s">
        <v>42</v>
      </c>
      <c r="D26" s="170" t="s">
        <v>43</v>
      </c>
      <c r="E26" s="238" t="s">
        <v>327</v>
      </c>
      <c r="F26" s="283">
        <v>1.026</v>
      </c>
      <c r="G26" s="308">
        <v>1.026</v>
      </c>
      <c r="H26" s="280">
        <v>1.026</v>
      </c>
      <c r="I26" s="240">
        <v>1.027</v>
      </c>
      <c r="J26" s="240">
        <v>1.028</v>
      </c>
      <c r="K26" s="248">
        <v>1.03</v>
      </c>
      <c r="L26" s="256">
        <v>1.031</v>
      </c>
      <c r="M26" s="166">
        <v>1.032</v>
      </c>
      <c r="N26" s="166">
        <v>1.034</v>
      </c>
      <c r="O26" s="166">
        <v>1.039</v>
      </c>
      <c r="Q26" s="240">
        <v>1.028</v>
      </c>
      <c r="S26" s="218"/>
    </row>
    <row r="27" spans="2:20" ht="12">
      <c r="B27" s="112">
        <v>3687</v>
      </c>
      <c r="C27" s="111" t="s">
        <v>44</v>
      </c>
      <c r="D27" s="111" t="s">
        <v>45</v>
      </c>
      <c r="E27" s="112" t="s">
        <v>41</v>
      </c>
      <c r="F27" s="172">
        <v>0.93</v>
      </c>
      <c r="G27" s="172">
        <v>0.93</v>
      </c>
      <c r="H27" s="172">
        <v>0.93</v>
      </c>
      <c r="I27" s="172">
        <v>0.93</v>
      </c>
      <c r="J27" s="172">
        <v>0.93</v>
      </c>
      <c r="K27" s="172">
        <v>0.93</v>
      </c>
      <c r="L27" s="172">
        <v>0.93</v>
      </c>
      <c r="M27" s="172">
        <v>0.93</v>
      </c>
      <c r="N27" s="168">
        <v>0.93</v>
      </c>
      <c r="O27" s="168">
        <v>0.93</v>
      </c>
      <c r="Q27" s="172">
        <v>0.93</v>
      </c>
      <c r="R27" s="219">
        <v>106</v>
      </c>
      <c r="S27" s="218">
        <f>100/R27</f>
        <v>0.9433962264150944</v>
      </c>
      <c r="T27" s="221"/>
    </row>
    <row r="28" spans="1:19" ht="12">
      <c r="A28" s="13"/>
      <c r="B28" s="271">
        <v>3689</v>
      </c>
      <c r="C28" s="57" t="s">
        <v>308</v>
      </c>
      <c r="D28" s="57" t="s">
        <v>309</v>
      </c>
      <c r="E28" s="237" t="s">
        <v>24</v>
      </c>
      <c r="F28" s="241">
        <v>0.904</v>
      </c>
      <c r="G28" s="241">
        <v>0.904</v>
      </c>
      <c r="H28" s="241">
        <v>0.904</v>
      </c>
      <c r="I28" s="241">
        <v>0.904</v>
      </c>
      <c r="J28" s="241">
        <v>0.904</v>
      </c>
      <c r="K28" s="153">
        <v>0.904</v>
      </c>
      <c r="L28" s="241">
        <v>0.904</v>
      </c>
      <c r="M28" s="172">
        <v>0.904</v>
      </c>
      <c r="N28" s="168">
        <v>0.904</v>
      </c>
      <c r="O28" s="168">
        <v>0.904</v>
      </c>
      <c r="Q28" s="241">
        <v>0.904</v>
      </c>
      <c r="S28" s="218"/>
    </row>
    <row r="29" spans="1:19" ht="13.5">
      <c r="A29" s="13"/>
      <c r="B29" s="119">
        <v>3792</v>
      </c>
      <c r="C29" s="286" t="s">
        <v>46</v>
      </c>
      <c r="D29" s="57" t="s">
        <v>47</v>
      </c>
      <c r="E29" s="209" t="s">
        <v>327</v>
      </c>
      <c r="F29" s="268">
        <v>1.006</v>
      </c>
      <c r="G29" s="309">
        <v>1.006</v>
      </c>
      <c r="H29" s="268">
        <v>1.008</v>
      </c>
      <c r="I29" s="214">
        <v>1.008</v>
      </c>
      <c r="J29" s="215">
        <v>1.01</v>
      </c>
      <c r="K29" s="203">
        <v>1.01</v>
      </c>
      <c r="L29" s="193"/>
      <c r="M29" s="166"/>
      <c r="N29" s="166"/>
      <c r="O29" s="166"/>
      <c r="Q29" s="215">
        <v>1.01</v>
      </c>
      <c r="S29" s="218"/>
    </row>
    <row r="30" spans="1:21" ht="15.75">
      <c r="A30" s="13"/>
      <c r="B30" s="271">
        <v>4004</v>
      </c>
      <c r="C30" s="57" t="s">
        <v>215</v>
      </c>
      <c r="D30" s="57" t="s">
        <v>216</v>
      </c>
      <c r="E30" s="112" t="s">
        <v>365</v>
      </c>
      <c r="F30" s="310" t="s">
        <v>506</v>
      </c>
      <c r="G30" s="305" t="s">
        <v>506</v>
      </c>
      <c r="H30" s="280">
        <v>1.062</v>
      </c>
      <c r="I30" s="240">
        <v>1.062</v>
      </c>
      <c r="J30" s="240">
        <v>1.062</v>
      </c>
      <c r="K30" s="207">
        <v>1.06</v>
      </c>
      <c r="L30" s="256">
        <v>1.06</v>
      </c>
      <c r="M30" s="166">
        <v>1.061</v>
      </c>
      <c r="N30" s="166">
        <v>1.064</v>
      </c>
      <c r="O30" s="166">
        <v>1.067</v>
      </c>
      <c r="Q30" s="240">
        <v>1.06</v>
      </c>
      <c r="R30" s="219">
        <v>93</v>
      </c>
      <c r="S30" s="218">
        <f>100/R30</f>
        <v>1.075268817204301</v>
      </c>
      <c r="T30" s="221">
        <f>R30/Q30</f>
        <v>87.73584905660377</v>
      </c>
      <c r="U30" s="222">
        <f>99/R30</f>
        <v>1.064516129032258</v>
      </c>
    </row>
    <row r="31" spans="1:20" ht="12">
      <c r="A31" s="13"/>
      <c r="B31" s="116">
        <v>4023</v>
      </c>
      <c r="C31" s="54" t="s">
        <v>326</v>
      </c>
      <c r="D31" s="111" t="s">
        <v>218</v>
      </c>
      <c r="E31" s="112" t="s">
        <v>365</v>
      </c>
      <c r="F31" s="172">
        <v>1.028</v>
      </c>
      <c r="G31" s="172">
        <v>1.028</v>
      </c>
      <c r="H31" s="172">
        <v>1.028</v>
      </c>
      <c r="I31" s="172">
        <v>1.028</v>
      </c>
      <c r="J31" s="172"/>
      <c r="K31" s="199"/>
      <c r="L31" s="172">
        <v>1.028</v>
      </c>
      <c r="M31" s="172">
        <v>1.028</v>
      </c>
      <c r="N31" s="168">
        <v>1.028</v>
      </c>
      <c r="O31" s="168">
        <v>1.028</v>
      </c>
      <c r="Q31" s="172"/>
      <c r="S31" s="218"/>
      <c r="T31" s="39"/>
    </row>
    <row r="32" spans="2:10" ht="12">
      <c r="B32" s="271">
        <v>4087</v>
      </c>
      <c r="C32" s="57" t="s">
        <v>486</v>
      </c>
      <c r="D32" s="57" t="s">
        <v>208</v>
      </c>
      <c r="E32" s="112" t="s">
        <v>365</v>
      </c>
      <c r="F32" s="153">
        <v>0.895</v>
      </c>
      <c r="G32" s="153">
        <v>0.895</v>
      </c>
      <c r="H32" s="153">
        <v>0.895</v>
      </c>
      <c r="J32" s="153"/>
    </row>
    <row r="33" spans="1:20" ht="12">
      <c r="A33" s="6">
        <v>1</v>
      </c>
      <c r="B33" s="271">
        <v>4135</v>
      </c>
      <c r="C33" s="57" t="s">
        <v>212</v>
      </c>
      <c r="D33" s="57" t="s">
        <v>213</v>
      </c>
      <c r="E33" s="112" t="s">
        <v>365</v>
      </c>
      <c r="F33" s="172">
        <v>1.037</v>
      </c>
      <c r="G33" s="172">
        <v>1.037</v>
      </c>
      <c r="H33" s="172">
        <v>1.037</v>
      </c>
      <c r="I33" s="172">
        <v>1.037</v>
      </c>
      <c r="J33" s="172">
        <v>1.037</v>
      </c>
      <c r="K33" s="199">
        <v>1.037</v>
      </c>
      <c r="L33" s="172">
        <v>1.037</v>
      </c>
      <c r="M33" s="166">
        <v>1.037</v>
      </c>
      <c r="N33" s="168">
        <v>1.037</v>
      </c>
      <c r="O33" s="168">
        <v>1.037</v>
      </c>
      <c r="Q33" s="172">
        <v>1.037</v>
      </c>
      <c r="R33" s="219">
        <v>95.9</v>
      </c>
      <c r="S33" s="218">
        <f>100/R33</f>
        <v>1.0427528675703857</v>
      </c>
      <c r="T33" s="221"/>
    </row>
    <row r="34" spans="1:20" ht="12">
      <c r="A34" s="13"/>
      <c r="B34" s="116">
        <v>4136</v>
      </c>
      <c r="C34" s="57" t="s">
        <v>133</v>
      </c>
      <c r="D34" s="234" t="s">
        <v>48</v>
      </c>
      <c r="E34" s="112" t="s">
        <v>365</v>
      </c>
      <c r="F34" s="241">
        <v>0.965</v>
      </c>
      <c r="G34" s="241">
        <v>0.965</v>
      </c>
      <c r="H34" s="241">
        <v>0.965</v>
      </c>
      <c r="I34" s="241">
        <v>0.965</v>
      </c>
      <c r="J34" s="241"/>
      <c r="L34" s="241">
        <v>0.965</v>
      </c>
      <c r="M34" s="172">
        <v>0.965</v>
      </c>
      <c r="N34" s="168">
        <v>0.965</v>
      </c>
      <c r="O34" s="168">
        <v>0.965</v>
      </c>
      <c r="Q34" s="241"/>
      <c r="S34" s="218"/>
      <c r="T34" s="39"/>
    </row>
    <row r="35" spans="2:21" ht="12">
      <c r="B35" s="271">
        <v>4321</v>
      </c>
      <c r="C35" s="57" t="s">
        <v>148</v>
      </c>
      <c r="D35" s="57" t="s">
        <v>197</v>
      </c>
      <c r="E35" s="112" t="s">
        <v>365</v>
      </c>
      <c r="F35" s="283">
        <v>1.378</v>
      </c>
      <c r="G35" s="280">
        <v>1.378</v>
      </c>
      <c r="H35" s="280">
        <v>1.378</v>
      </c>
      <c r="I35" s="172">
        <v>1.384</v>
      </c>
      <c r="J35" s="240">
        <v>1.384</v>
      </c>
      <c r="K35" s="207">
        <v>1.384</v>
      </c>
      <c r="L35" s="256">
        <v>1.384</v>
      </c>
      <c r="M35" s="166">
        <v>1.385</v>
      </c>
      <c r="N35" s="166">
        <v>1.38</v>
      </c>
      <c r="O35" s="166"/>
      <c r="Q35" s="240">
        <v>1.384</v>
      </c>
      <c r="R35" s="219">
        <v>70.2</v>
      </c>
      <c r="S35" s="218">
        <f>100/R35</f>
        <v>1.4245014245014245</v>
      </c>
      <c r="T35" s="221">
        <f>R35/Q35</f>
        <v>50.722543352601164</v>
      </c>
      <c r="U35" s="222">
        <f>99/R35</f>
        <v>1.4102564102564101</v>
      </c>
    </row>
    <row r="36" spans="1:19" ht="12">
      <c r="A36" s="13"/>
      <c r="B36" s="112">
        <v>4418</v>
      </c>
      <c r="C36" s="111" t="s">
        <v>49</v>
      </c>
      <c r="D36" s="111" t="s">
        <v>202</v>
      </c>
      <c r="E36" s="112" t="s">
        <v>30</v>
      </c>
      <c r="F36" s="172">
        <v>0.844</v>
      </c>
      <c r="G36" s="172">
        <v>0.844</v>
      </c>
      <c r="H36" s="172">
        <v>0.844</v>
      </c>
      <c r="I36" s="172">
        <v>0.844</v>
      </c>
      <c r="J36" s="172">
        <v>0.844</v>
      </c>
      <c r="K36" s="172">
        <v>0.844</v>
      </c>
      <c r="L36" s="172">
        <v>0.844</v>
      </c>
      <c r="M36" s="172">
        <v>0.844</v>
      </c>
      <c r="N36" s="168">
        <v>0.844</v>
      </c>
      <c r="O36" s="168">
        <v>0.844</v>
      </c>
      <c r="Q36" s="172">
        <v>0.844</v>
      </c>
      <c r="S36" s="218"/>
    </row>
    <row r="37" spans="2:19" ht="12">
      <c r="B37" s="112">
        <v>4621</v>
      </c>
      <c r="C37" s="111" t="s">
        <v>50</v>
      </c>
      <c r="D37" s="111" t="s">
        <v>51</v>
      </c>
      <c r="E37" s="112" t="s">
        <v>28</v>
      </c>
      <c r="F37" s="172">
        <v>0.912</v>
      </c>
      <c r="G37" s="172">
        <v>0.912</v>
      </c>
      <c r="H37" s="172">
        <v>0.912</v>
      </c>
      <c r="I37" s="172">
        <v>0.912</v>
      </c>
      <c r="J37" s="172">
        <v>0.912</v>
      </c>
      <c r="K37" s="172">
        <v>0.912</v>
      </c>
      <c r="L37" s="172">
        <v>0.912</v>
      </c>
      <c r="M37" s="172">
        <v>0.912</v>
      </c>
      <c r="N37" s="168">
        <v>0.912</v>
      </c>
      <c r="O37" s="168">
        <v>0.912</v>
      </c>
      <c r="Q37" s="172">
        <v>0.912</v>
      </c>
      <c r="S37" s="218"/>
    </row>
    <row r="38" spans="2:20" ht="12">
      <c r="B38" s="112">
        <v>4639</v>
      </c>
      <c r="C38" s="111" t="s">
        <v>255</v>
      </c>
      <c r="D38" s="111" t="s">
        <v>211</v>
      </c>
      <c r="E38" s="112" t="s">
        <v>41</v>
      </c>
      <c r="F38" s="172">
        <v>0.95</v>
      </c>
      <c r="G38" s="172">
        <v>0.95</v>
      </c>
      <c r="H38" s="172">
        <v>0.95</v>
      </c>
      <c r="I38" s="172">
        <v>0.95</v>
      </c>
      <c r="J38" s="172">
        <v>0.95</v>
      </c>
      <c r="K38" s="172">
        <v>0.95</v>
      </c>
      <c r="L38" s="172">
        <v>0.95</v>
      </c>
      <c r="M38" s="172">
        <v>0.95</v>
      </c>
      <c r="N38" s="168">
        <v>0.95</v>
      </c>
      <c r="O38" s="168">
        <v>0.95</v>
      </c>
      <c r="Q38" s="172">
        <v>0.95</v>
      </c>
      <c r="R38" s="219">
        <v>104.2</v>
      </c>
      <c r="S38" s="218">
        <f>100/R38</f>
        <v>0.9596928982725528</v>
      </c>
      <c r="T38" s="220"/>
    </row>
    <row r="39" spans="2:20" ht="12">
      <c r="B39" s="271">
        <v>4677</v>
      </c>
      <c r="C39" s="111" t="s">
        <v>210</v>
      </c>
      <c r="D39" s="57" t="s">
        <v>211</v>
      </c>
      <c r="E39" s="112" t="s">
        <v>365</v>
      </c>
      <c r="F39" s="172">
        <v>0.95</v>
      </c>
      <c r="G39" s="172">
        <v>0.95</v>
      </c>
      <c r="H39" s="172">
        <v>0.95</v>
      </c>
      <c r="I39" s="172">
        <v>0.95</v>
      </c>
      <c r="J39" s="172">
        <v>0.95</v>
      </c>
      <c r="K39" s="199">
        <v>0.95</v>
      </c>
      <c r="L39" s="172">
        <v>0.95</v>
      </c>
      <c r="M39" s="172">
        <v>0.95</v>
      </c>
      <c r="N39" s="168">
        <v>0.95</v>
      </c>
      <c r="O39" s="168">
        <v>0.95</v>
      </c>
      <c r="Q39" s="172">
        <v>0.95</v>
      </c>
      <c r="R39" s="219">
        <v>104.3</v>
      </c>
      <c r="S39" s="218">
        <f>100/R39</f>
        <v>0.9587727708533078</v>
      </c>
      <c r="T39" s="220"/>
    </row>
    <row r="40" spans="1:19" ht="12">
      <c r="A40" s="13"/>
      <c r="B40" s="271">
        <v>4710</v>
      </c>
      <c r="C40" s="57" t="s">
        <v>299</v>
      </c>
      <c r="D40" s="57" t="s">
        <v>208</v>
      </c>
      <c r="E40" s="112" t="s">
        <v>365</v>
      </c>
      <c r="F40" s="172">
        <v>0.895</v>
      </c>
      <c r="G40" s="172">
        <v>0.895</v>
      </c>
      <c r="H40" s="172">
        <v>0.895</v>
      </c>
      <c r="I40" s="172">
        <v>0.895</v>
      </c>
      <c r="J40" s="172">
        <v>0.895</v>
      </c>
      <c r="K40" s="172">
        <v>0.895</v>
      </c>
      <c r="L40" s="172">
        <v>0.895</v>
      </c>
      <c r="M40" s="172">
        <v>0.895</v>
      </c>
      <c r="N40" s="166">
        <v>0.895</v>
      </c>
      <c r="O40" s="168">
        <v>0.888</v>
      </c>
      <c r="Q40" s="172">
        <v>0.895</v>
      </c>
      <c r="S40" s="218"/>
    </row>
    <row r="41" spans="1:19" ht="12">
      <c r="A41" s="13"/>
      <c r="B41" s="271">
        <v>4712</v>
      </c>
      <c r="C41" s="57" t="s">
        <v>222</v>
      </c>
      <c r="D41" s="57" t="s">
        <v>208</v>
      </c>
      <c r="E41" s="112" t="s">
        <v>365</v>
      </c>
      <c r="F41" s="172">
        <v>0.895</v>
      </c>
      <c r="G41" s="172">
        <v>0.895</v>
      </c>
      <c r="H41" s="172">
        <v>0.895</v>
      </c>
      <c r="I41" s="172">
        <v>0.895</v>
      </c>
      <c r="J41" s="172">
        <v>0.895</v>
      </c>
      <c r="K41" s="172">
        <v>0.895</v>
      </c>
      <c r="L41" s="172">
        <v>0.895</v>
      </c>
      <c r="M41" s="172">
        <v>0.895</v>
      </c>
      <c r="N41" s="166">
        <v>0.895</v>
      </c>
      <c r="O41" s="168">
        <v>0.888</v>
      </c>
      <c r="Q41" s="172">
        <v>0.895</v>
      </c>
      <c r="S41" s="218"/>
    </row>
    <row r="42" spans="1:19" ht="12">
      <c r="A42" s="6">
        <v>1</v>
      </c>
      <c r="B42" s="112">
        <v>4750</v>
      </c>
      <c r="C42" s="117" t="s">
        <v>282</v>
      </c>
      <c r="D42" s="111" t="s">
        <v>283</v>
      </c>
      <c r="E42" s="112" t="s">
        <v>28</v>
      </c>
      <c r="F42" s="172">
        <v>0.996</v>
      </c>
      <c r="G42" s="172">
        <v>0.996</v>
      </c>
      <c r="H42" s="172">
        <v>0.996</v>
      </c>
      <c r="I42" s="172">
        <v>0.996</v>
      </c>
      <c r="J42" s="172">
        <v>0.996</v>
      </c>
      <c r="K42" s="172">
        <v>0.996</v>
      </c>
      <c r="L42" s="172">
        <v>0.996</v>
      </c>
      <c r="M42" s="172">
        <v>0.996</v>
      </c>
      <c r="N42" s="168">
        <v>0.996</v>
      </c>
      <c r="O42" s="168">
        <v>0.996</v>
      </c>
      <c r="Q42" s="172">
        <v>0.996</v>
      </c>
      <c r="S42" s="218"/>
    </row>
    <row r="43" spans="1:20" ht="12">
      <c r="A43" s="13"/>
      <c r="B43" s="112">
        <v>4774</v>
      </c>
      <c r="C43" s="111" t="s">
        <v>52</v>
      </c>
      <c r="D43" s="111" t="s">
        <v>53</v>
      </c>
      <c r="E43" s="112" t="s">
        <v>41</v>
      </c>
      <c r="F43" s="172">
        <v>1.01</v>
      </c>
      <c r="G43" s="172">
        <v>1.01</v>
      </c>
      <c r="H43" s="172">
        <v>1.01</v>
      </c>
      <c r="I43" s="172">
        <v>1.01</v>
      </c>
      <c r="J43" s="172">
        <v>1.01</v>
      </c>
      <c r="K43" s="172">
        <v>1.01</v>
      </c>
      <c r="L43" s="172">
        <v>1.01</v>
      </c>
      <c r="M43" s="166">
        <v>1.01</v>
      </c>
      <c r="N43" s="177">
        <v>1.012</v>
      </c>
      <c r="O43" s="166">
        <v>1.012</v>
      </c>
      <c r="Q43" s="172">
        <v>1.01</v>
      </c>
      <c r="R43" s="219">
        <v>100.8</v>
      </c>
      <c r="S43" s="218">
        <f>100/R43</f>
        <v>0.9920634920634921</v>
      </c>
      <c r="T43" s="220"/>
    </row>
    <row r="44" spans="1:19" ht="12">
      <c r="A44" s="274"/>
      <c r="B44" s="119">
        <v>4824</v>
      </c>
      <c r="C44" s="57" t="s">
        <v>54</v>
      </c>
      <c r="D44" s="57" t="s">
        <v>55</v>
      </c>
      <c r="E44" s="112" t="s">
        <v>24</v>
      </c>
      <c r="F44" s="153">
        <v>0.9</v>
      </c>
      <c r="G44" s="153">
        <v>0.9</v>
      </c>
      <c r="H44" s="153">
        <v>0.9</v>
      </c>
      <c r="I44" s="153">
        <v>0.9</v>
      </c>
      <c r="J44" s="241">
        <v>0.9</v>
      </c>
      <c r="K44" s="172">
        <v>0.9</v>
      </c>
      <c r="L44" s="172"/>
      <c r="M44" s="172"/>
      <c r="N44" s="168"/>
      <c r="O44" s="168"/>
      <c r="Q44" s="241">
        <v>0.9</v>
      </c>
      <c r="S44" s="218"/>
    </row>
    <row r="45" spans="1:19" ht="12">
      <c r="A45" s="274">
        <v>3829</v>
      </c>
      <c r="B45" s="119">
        <v>4825.1</v>
      </c>
      <c r="C45" s="115" t="s">
        <v>144</v>
      </c>
      <c r="D45" s="111" t="s">
        <v>208</v>
      </c>
      <c r="E45" s="112" t="s">
        <v>365</v>
      </c>
      <c r="F45" s="153">
        <v>0.895</v>
      </c>
      <c r="G45" s="153">
        <v>0.895</v>
      </c>
      <c r="H45" s="153">
        <v>0.895</v>
      </c>
      <c r="I45" s="153">
        <v>0.895</v>
      </c>
      <c r="J45" s="241"/>
      <c r="K45" s="172"/>
      <c r="L45" s="172"/>
      <c r="M45" s="172"/>
      <c r="N45" s="168"/>
      <c r="O45" s="168"/>
      <c r="Q45" s="241"/>
      <c r="S45" s="218"/>
    </row>
    <row r="46" spans="2:21" ht="12">
      <c r="B46" s="281">
        <v>4825.2</v>
      </c>
      <c r="C46" s="111" t="s">
        <v>252</v>
      </c>
      <c r="D46" s="111" t="s">
        <v>253</v>
      </c>
      <c r="E46" s="112" t="s">
        <v>41</v>
      </c>
      <c r="F46" s="318">
        <v>0.911</v>
      </c>
      <c r="G46" s="172">
        <v>0.911</v>
      </c>
      <c r="H46" s="172">
        <v>0.911</v>
      </c>
      <c r="I46" s="172">
        <v>0.911</v>
      </c>
      <c r="J46" s="240">
        <v>0.911</v>
      </c>
      <c r="K46" s="207">
        <v>0.911</v>
      </c>
      <c r="L46" s="166">
        <v>0.913</v>
      </c>
      <c r="M46" s="166">
        <v>0.913</v>
      </c>
      <c r="N46" s="166">
        <v>0.913</v>
      </c>
      <c r="O46" s="166">
        <v>0.913</v>
      </c>
      <c r="Q46" s="240">
        <v>0.911</v>
      </c>
      <c r="R46" s="219">
        <v>105.8</v>
      </c>
      <c r="S46" s="218">
        <f>100/R46</f>
        <v>0.945179584120983</v>
      </c>
      <c r="T46" s="220">
        <f>R46/Q46</f>
        <v>116.13611416026345</v>
      </c>
      <c r="U46" s="222">
        <f>99/R46</f>
        <v>0.9357277882797732</v>
      </c>
    </row>
    <row r="47" spans="1:19" ht="12">
      <c r="A47" s="13"/>
      <c r="B47" s="126">
        <v>4932</v>
      </c>
      <c r="C47" s="226" t="s">
        <v>245</v>
      </c>
      <c r="D47" s="120" t="s">
        <v>244</v>
      </c>
      <c r="E47" s="112" t="s">
        <v>41</v>
      </c>
      <c r="F47" s="153">
        <v>0.991</v>
      </c>
      <c r="G47" s="153">
        <v>0.991</v>
      </c>
      <c r="H47" s="153">
        <v>0.991</v>
      </c>
      <c r="I47" s="153">
        <v>0.991</v>
      </c>
      <c r="J47" s="241">
        <v>0.991</v>
      </c>
      <c r="K47" s="172">
        <v>0.991</v>
      </c>
      <c r="L47" s="172">
        <v>0.991</v>
      </c>
      <c r="M47" s="172">
        <v>0.991</v>
      </c>
      <c r="N47" s="166">
        <v>0.991</v>
      </c>
      <c r="O47" s="166">
        <v>0.991</v>
      </c>
      <c r="Q47" s="241">
        <v>0.991</v>
      </c>
      <c r="S47" s="218"/>
    </row>
    <row r="48" spans="1:19" ht="15.75">
      <c r="A48" s="13">
        <v>6082</v>
      </c>
      <c r="B48" s="277"/>
      <c r="C48" s="71" t="s">
        <v>136</v>
      </c>
      <c r="D48" s="57" t="s">
        <v>213</v>
      </c>
      <c r="E48" s="112" t="s">
        <v>365</v>
      </c>
      <c r="F48" s="310" t="s">
        <v>546</v>
      </c>
      <c r="G48" s="310" t="s">
        <v>494</v>
      </c>
      <c r="H48" s="172">
        <v>1.037</v>
      </c>
      <c r="I48" s="172">
        <v>1.037</v>
      </c>
      <c r="J48" s="240">
        <v>1.037</v>
      </c>
      <c r="K48" s="172"/>
      <c r="L48" s="172"/>
      <c r="M48" s="172"/>
      <c r="N48" s="166"/>
      <c r="O48" s="166"/>
      <c r="Q48" s="240">
        <v>1.037</v>
      </c>
      <c r="S48" s="218"/>
    </row>
    <row r="49" spans="1:19" ht="12">
      <c r="A49" s="13"/>
      <c r="B49" s="116">
        <v>5016</v>
      </c>
      <c r="C49" s="54" t="s">
        <v>207</v>
      </c>
      <c r="D49" s="111" t="s">
        <v>208</v>
      </c>
      <c r="E49" s="112" t="s">
        <v>365</v>
      </c>
      <c r="F49" s="172">
        <v>0.895</v>
      </c>
      <c r="G49" s="172">
        <v>0.895</v>
      </c>
      <c r="H49" s="172">
        <v>0.895</v>
      </c>
      <c r="I49" s="172">
        <v>0.895</v>
      </c>
      <c r="J49" s="172">
        <v>0.895</v>
      </c>
      <c r="K49" s="199">
        <v>0.895</v>
      </c>
      <c r="L49" s="172">
        <v>0.895</v>
      </c>
      <c r="M49" s="172">
        <v>0.895</v>
      </c>
      <c r="N49" s="166">
        <v>0.895</v>
      </c>
      <c r="O49" s="168">
        <v>0.888</v>
      </c>
      <c r="Q49" s="172">
        <v>0.895</v>
      </c>
      <c r="S49" s="218"/>
    </row>
    <row r="50" spans="1:19" ht="12">
      <c r="A50" s="13">
        <v>1</v>
      </c>
      <c r="B50" s="271">
        <v>5018</v>
      </c>
      <c r="C50" s="57" t="s">
        <v>316</v>
      </c>
      <c r="D50" s="57" t="s">
        <v>208</v>
      </c>
      <c r="E50" s="112" t="s">
        <v>365</v>
      </c>
      <c r="F50" s="153">
        <v>0.895</v>
      </c>
      <c r="G50" s="153">
        <v>0.895</v>
      </c>
      <c r="H50" s="153">
        <v>0.895</v>
      </c>
      <c r="I50" s="153">
        <v>0.895</v>
      </c>
      <c r="J50" s="241">
        <v>0.895</v>
      </c>
      <c r="K50" s="153">
        <v>0.895</v>
      </c>
      <c r="L50" s="241">
        <v>0.895</v>
      </c>
      <c r="M50" s="172">
        <v>0.895</v>
      </c>
      <c r="N50" s="166">
        <v>0.895</v>
      </c>
      <c r="O50" s="168">
        <v>0.888</v>
      </c>
      <c r="Q50" s="241">
        <v>0.895</v>
      </c>
      <c r="S50" s="218"/>
    </row>
    <row r="51" spans="2:21" ht="15.75">
      <c r="B51" s="116">
        <v>5055</v>
      </c>
      <c r="C51" s="111" t="s">
        <v>137</v>
      </c>
      <c r="D51" s="111" t="s">
        <v>213</v>
      </c>
      <c r="E51" s="112" t="s">
        <v>365</v>
      </c>
      <c r="F51" s="322">
        <v>1.029</v>
      </c>
      <c r="G51" s="306">
        <v>1.029</v>
      </c>
      <c r="H51" s="280">
        <v>1.031</v>
      </c>
      <c r="I51" s="240">
        <v>1.032</v>
      </c>
      <c r="J51" s="240">
        <v>1.033</v>
      </c>
      <c r="K51" s="207">
        <v>1.034</v>
      </c>
      <c r="L51" s="256">
        <v>1.035</v>
      </c>
      <c r="M51" s="166">
        <v>1.038</v>
      </c>
      <c r="N51" s="166">
        <v>1.043</v>
      </c>
      <c r="O51" s="166">
        <v>1.044</v>
      </c>
      <c r="Q51" s="240">
        <v>1.033</v>
      </c>
      <c r="R51" s="219">
        <v>95.8</v>
      </c>
      <c r="S51" s="218">
        <f>100/R51</f>
        <v>1.0438413361169103</v>
      </c>
      <c r="T51" s="220">
        <f>R51/Q51</f>
        <v>92.73959341723138</v>
      </c>
      <c r="U51" s="222">
        <f>99/R51</f>
        <v>1.033402922755741</v>
      </c>
    </row>
    <row r="52" spans="1:19" ht="12">
      <c r="A52" s="13"/>
      <c r="B52" s="271">
        <v>5084</v>
      </c>
      <c r="C52" s="57" t="s">
        <v>298</v>
      </c>
      <c r="D52" s="57" t="s">
        <v>208</v>
      </c>
      <c r="E52" s="112" t="s">
        <v>365</v>
      </c>
      <c r="F52" s="241">
        <v>0.895</v>
      </c>
      <c r="G52" s="241">
        <v>0.895</v>
      </c>
      <c r="H52" s="241">
        <v>0.895</v>
      </c>
      <c r="I52" s="241">
        <v>0.895</v>
      </c>
      <c r="J52" s="241">
        <v>0.895</v>
      </c>
      <c r="K52" s="153">
        <v>0.895</v>
      </c>
      <c r="L52" s="241">
        <v>0.895</v>
      </c>
      <c r="M52" s="172">
        <v>0.895</v>
      </c>
      <c r="N52" s="166">
        <v>0.895</v>
      </c>
      <c r="O52" s="168">
        <v>0.888</v>
      </c>
      <c r="Q52" s="241">
        <v>0.895</v>
      </c>
      <c r="S52" s="218"/>
    </row>
    <row r="53" spans="1:21" ht="15.75">
      <c r="A53" s="13"/>
      <c r="B53" s="271">
        <v>5131</v>
      </c>
      <c r="C53" s="115" t="s">
        <v>291</v>
      </c>
      <c r="D53" s="111" t="s">
        <v>56</v>
      </c>
      <c r="E53" s="237" t="s">
        <v>365</v>
      </c>
      <c r="F53" s="310" t="s">
        <v>491</v>
      </c>
      <c r="G53" s="305" t="s">
        <v>491</v>
      </c>
      <c r="H53" s="280">
        <v>0.985</v>
      </c>
      <c r="I53" s="214">
        <v>0.984</v>
      </c>
      <c r="J53" s="214">
        <v>0.984</v>
      </c>
      <c r="K53" s="206">
        <v>0.983</v>
      </c>
      <c r="L53" s="193">
        <v>0.982</v>
      </c>
      <c r="M53" s="166">
        <v>0.982</v>
      </c>
      <c r="N53" s="166"/>
      <c r="O53" s="168"/>
      <c r="Q53" s="214">
        <v>0.984</v>
      </c>
      <c r="R53" s="219">
        <v>100.5</v>
      </c>
      <c r="S53" s="218">
        <f>100/R53</f>
        <v>0.9950248756218906</v>
      </c>
      <c r="T53" s="220">
        <f>R53/Q53</f>
        <v>102.13414634146342</v>
      </c>
      <c r="U53" s="222">
        <f>99/R53</f>
        <v>0.9850746268656716</v>
      </c>
    </row>
    <row r="54" spans="1:19" ht="13.5">
      <c r="A54" s="13"/>
      <c r="B54" s="119">
        <v>5157</v>
      </c>
      <c r="C54" s="169" t="s">
        <v>57</v>
      </c>
      <c r="D54" s="167" t="s">
        <v>58</v>
      </c>
      <c r="E54" s="238" t="s">
        <v>327</v>
      </c>
      <c r="F54" s="242"/>
      <c r="G54" s="242"/>
      <c r="H54" s="242"/>
      <c r="I54" s="242"/>
      <c r="J54" s="242"/>
      <c r="K54" s="249"/>
      <c r="L54" s="256">
        <v>0.998</v>
      </c>
      <c r="M54" s="166">
        <v>0.995</v>
      </c>
      <c r="N54" s="166">
        <v>0.996</v>
      </c>
      <c r="O54" s="166">
        <v>0.998</v>
      </c>
      <c r="Q54" s="242"/>
      <c r="R54" s="219">
        <v>103.3</v>
      </c>
      <c r="S54" s="218">
        <f>100/R54</f>
        <v>0.968054211035818</v>
      </c>
    </row>
    <row r="55" spans="1:19" ht="12">
      <c r="A55" s="13"/>
      <c r="B55" s="278">
        <v>5253</v>
      </c>
      <c r="C55" s="57" t="s">
        <v>217</v>
      </c>
      <c r="D55" s="57" t="s">
        <v>218</v>
      </c>
      <c r="E55" s="112" t="s">
        <v>365</v>
      </c>
      <c r="F55" s="153">
        <v>1.028</v>
      </c>
      <c r="G55" s="153">
        <v>1.028</v>
      </c>
      <c r="H55" s="153">
        <v>1.028</v>
      </c>
      <c r="I55" s="153">
        <v>1.028</v>
      </c>
      <c r="J55" s="153"/>
      <c r="L55" s="153">
        <v>1.028</v>
      </c>
      <c r="M55" s="172">
        <v>1.028</v>
      </c>
      <c r="N55" s="168">
        <v>1.028</v>
      </c>
      <c r="O55" s="168">
        <v>1.028</v>
      </c>
      <c r="Q55" s="153"/>
      <c r="R55" s="219">
        <v>95.9</v>
      </c>
      <c r="S55" s="218">
        <f>100/R55</f>
        <v>1.0427528675703857</v>
      </c>
    </row>
    <row r="56" spans="1:19" ht="12">
      <c r="A56" s="13"/>
      <c r="B56" s="210">
        <v>5315</v>
      </c>
      <c r="C56" s="57" t="s">
        <v>59</v>
      </c>
      <c r="D56" s="38" t="s">
        <v>60</v>
      </c>
      <c r="E56" s="237" t="s">
        <v>30</v>
      </c>
      <c r="F56" s="153">
        <v>0.9</v>
      </c>
      <c r="G56" s="153">
        <v>0.9</v>
      </c>
      <c r="H56" s="153">
        <v>0.9</v>
      </c>
      <c r="I56" s="153">
        <v>0.9</v>
      </c>
      <c r="J56" s="153">
        <v>0.9</v>
      </c>
      <c r="K56" s="195">
        <v>0.9</v>
      </c>
      <c r="L56" s="241"/>
      <c r="M56" s="172"/>
      <c r="N56" s="168"/>
      <c r="O56" s="168"/>
      <c r="Q56" s="153">
        <v>0.9</v>
      </c>
      <c r="S56" s="218"/>
    </row>
    <row r="57" spans="1:19" ht="12">
      <c r="A57" s="13"/>
      <c r="B57" s="210">
        <v>5333</v>
      </c>
      <c r="C57" s="52" t="s">
        <v>892</v>
      </c>
      <c r="D57" s="234" t="s">
        <v>893</v>
      </c>
      <c r="E57" s="112" t="s">
        <v>365</v>
      </c>
      <c r="F57" s="316">
        <v>0.951</v>
      </c>
      <c r="J57" s="153"/>
      <c r="L57" s="241"/>
      <c r="M57" s="172"/>
      <c r="N57" s="168"/>
      <c r="O57" s="168"/>
      <c r="Q57" s="153"/>
      <c r="S57" s="218"/>
    </row>
    <row r="58" spans="1:19" ht="12">
      <c r="A58" s="13"/>
      <c r="B58" s="112">
        <v>5404</v>
      </c>
      <c r="C58" s="111" t="s">
        <v>251</v>
      </c>
      <c r="D58" s="111" t="s">
        <v>56</v>
      </c>
      <c r="E58" s="112" t="s">
        <v>41</v>
      </c>
      <c r="F58" s="153">
        <v>0.973</v>
      </c>
      <c r="G58" s="153">
        <v>0.973</v>
      </c>
      <c r="H58" s="153">
        <v>0.973</v>
      </c>
      <c r="I58" s="282">
        <v>0.973</v>
      </c>
      <c r="J58" s="153">
        <v>0.988</v>
      </c>
      <c r="K58" s="153">
        <v>0.988</v>
      </c>
      <c r="L58" s="241">
        <v>0.988</v>
      </c>
      <c r="M58" s="172">
        <v>0.988</v>
      </c>
      <c r="N58" s="168">
        <v>0.988</v>
      </c>
      <c r="O58" s="168">
        <v>0.988</v>
      </c>
      <c r="Q58" s="153">
        <v>0.988</v>
      </c>
      <c r="R58" s="219">
        <v>102.2</v>
      </c>
      <c r="S58" s="218">
        <f>100/R58</f>
        <v>0.9784735812133072</v>
      </c>
    </row>
    <row r="59" spans="1:19" ht="12">
      <c r="A59" s="13"/>
      <c r="B59" s="271">
        <v>5412</v>
      </c>
      <c r="C59" s="169" t="s">
        <v>138</v>
      </c>
      <c r="D59" s="169" t="s">
        <v>61</v>
      </c>
      <c r="E59" s="112" t="s">
        <v>365</v>
      </c>
      <c r="F59" s="172">
        <v>0.975</v>
      </c>
      <c r="G59" s="172">
        <v>0.975</v>
      </c>
      <c r="H59" s="172">
        <v>0.975</v>
      </c>
      <c r="I59" s="172">
        <v>0.975</v>
      </c>
      <c r="J59" s="172"/>
      <c r="K59" s="200"/>
      <c r="L59" s="256">
        <v>0.975</v>
      </c>
      <c r="M59" s="172">
        <v>0.977</v>
      </c>
      <c r="N59" s="166">
        <v>0.977</v>
      </c>
      <c r="O59" s="166">
        <v>0.977</v>
      </c>
      <c r="Q59" s="172"/>
      <c r="R59" s="219">
        <v>99.9</v>
      </c>
      <c r="S59" s="218">
        <f>100/R59</f>
        <v>1.0010010010010009</v>
      </c>
    </row>
    <row r="60" spans="2:19" ht="12">
      <c r="B60" s="271">
        <v>5503</v>
      </c>
      <c r="C60" s="57" t="s">
        <v>221</v>
      </c>
      <c r="D60" s="57" t="s">
        <v>62</v>
      </c>
      <c r="E60" s="112" t="s">
        <v>365</v>
      </c>
      <c r="F60" s="172">
        <v>1.192</v>
      </c>
      <c r="G60" s="172">
        <v>1.192</v>
      </c>
      <c r="H60" s="172">
        <v>1.192</v>
      </c>
      <c r="I60" s="172">
        <v>1.192</v>
      </c>
      <c r="J60" s="172">
        <v>1.192</v>
      </c>
      <c r="K60" s="207">
        <v>1.192</v>
      </c>
      <c r="L60" s="256">
        <v>1.192</v>
      </c>
      <c r="M60" s="166">
        <v>1.192</v>
      </c>
      <c r="N60" s="166">
        <v>1.192</v>
      </c>
      <c r="O60" s="166">
        <v>1.197</v>
      </c>
      <c r="Q60" s="172">
        <v>1.192</v>
      </c>
      <c r="S60" s="218"/>
    </row>
    <row r="61" spans="2:21" ht="12">
      <c r="B61" s="112">
        <v>5550</v>
      </c>
      <c r="C61" s="38" t="s">
        <v>246</v>
      </c>
      <c r="D61" s="307" t="s">
        <v>244</v>
      </c>
      <c r="E61" s="164" t="s">
        <v>41</v>
      </c>
      <c r="F61" s="316">
        <v>0.982</v>
      </c>
      <c r="G61" s="153">
        <v>0.983</v>
      </c>
      <c r="H61" s="153">
        <v>0.983</v>
      </c>
      <c r="I61" s="156">
        <v>0.983</v>
      </c>
      <c r="J61" s="214">
        <v>0.984</v>
      </c>
      <c r="K61" s="251">
        <v>0.984</v>
      </c>
      <c r="L61" s="172">
        <v>0.99</v>
      </c>
      <c r="M61" s="172">
        <v>0.99</v>
      </c>
      <c r="N61" s="168">
        <v>0.99</v>
      </c>
      <c r="O61" s="168">
        <v>0.99</v>
      </c>
      <c r="Q61" s="214">
        <v>0.984</v>
      </c>
      <c r="R61" s="219">
        <v>101.4</v>
      </c>
      <c r="S61" s="222">
        <f>100/R61</f>
        <v>0.9861932938856015</v>
      </c>
      <c r="T61" s="220">
        <f>R61/Q61</f>
        <v>103.04878048780489</v>
      </c>
      <c r="U61" s="218">
        <f>99/R61</f>
        <v>0.9763313609467456</v>
      </c>
    </row>
    <row r="62" spans="2:21" ht="15.75">
      <c r="B62" s="116">
        <v>5563</v>
      </c>
      <c r="C62" s="227" t="s">
        <v>180</v>
      </c>
      <c r="D62" s="120" t="s">
        <v>63</v>
      </c>
      <c r="E62" s="178" t="s">
        <v>327</v>
      </c>
      <c r="F62" s="310" t="s">
        <v>533</v>
      </c>
      <c r="G62" s="305" t="s">
        <v>533</v>
      </c>
      <c r="H62" s="280">
        <v>1.04</v>
      </c>
      <c r="I62" s="243">
        <v>1.04</v>
      </c>
      <c r="J62" s="243">
        <v>1.038</v>
      </c>
      <c r="K62" s="202">
        <v>1.038</v>
      </c>
      <c r="L62" s="172"/>
      <c r="M62" s="172"/>
      <c r="N62" s="168"/>
      <c r="O62" s="168"/>
      <c r="Q62" s="243">
        <v>1.038</v>
      </c>
      <c r="R62" s="219">
        <v>95.1</v>
      </c>
      <c r="S62" s="218">
        <f>100/R62</f>
        <v>1.0515247108307046</v>
      </c>
      <c r="T62" s="220">
        <f>R62/Q62</f>
        <v>91.61849710982658</v>
      </c>
      <c r="U62" s="222">
        <f>99/R62</f>
        <v>1.0410094637223974</v>
      </c>
    </row>
    <row r="63" spans="1:19" ht="13.5">
      <c r="A63" s="13">
        <v>1</v>
      </c>
      <c r="B63" s="116">
        <v>5619</v>
      </c>
      <c r="C63" s="287" t="s">
        <v>198</v>
      </c>
      <c r="D63" s="235" t="s">
        <v>199</v>
      </c>
      <c r="E63" s="178" t="s">
        <v>327</v>
      </c>
      <c r="F63" s="283">
        <v>1.022</v>
      </c>
      <c r="G63" s="283">
        <v>1.022</v>
      </c>
      <c r="H63" s="283">
        <v>1.022</v>
      </c>
      <c r="I63" s="280">
        <v>1.022</v>
      </c>
      <c r="J63" s="212"/>
      <c r="K63" s="204"/>
      <c r="L63" s="257">
        <v>1.009</v>
      </c>
      <c r="M63" s="257">
        <v>1.011</v>
      </c>
      <c r="N63" s="166">
        <v>1.012</v>
      </c>
      <c r="O63" s="166">
        <v>1.017</v>
      </c>
      <c r="Q63" s="212"/>
      <c r="R63" s="219">
        <v>100.5</v>
      </c>
      <c r="S63" s="218">
        <f>100/R63</f>
        <v>0.9950248756218906</v>
      </c>
    </row>
    <row r="64" spans="1:19" ht="13.5">
      <c r="A64" s="13"/>
      <c r="B64" s="190">
        <v>5691</v>
      </c>
      <c r="C64" s="228" t="s">
        <v>64</v>
      </c>
      <c r="D64" s="228" t="s">
        <v>65</v>
      </c>
      <c r="E64" s="238" t="s">
        <v>327</v>
      </c>
      <c r="F64" s="242"/>
      <c r="G64" s="242"/>
      <c r="H64" s="242"/>
      <c r="I64" s="242"/>
      <c r="J64" s="242"/>
      <c r="K64" s="252"/>
      <c r="L64" s="258">
        <v>1.082</v>
      </c>
      <c r="M64" s="263">
        <v>1.082</v>
      </c>
      <c r="N64" s="166"/>
      <c r="O64" s="166"/>
      <c r="Q64" s="242"/>
      <c r="R64" s="219">
        <v>88.9</v>
      </c>
      <c r="S64" s="218">
        <f>100/R64</f>
        <v>1.124859392575928</v>
      </c>
    </row>
    <row r="65" spans="1:19" ht="12">
      <c r="A65" s="6">
        <v>1</v>
      </c>
      <c r="B65" s="119">
        <v>5785</v>
      </c>
      <c r="C65" s="57" t="s">
        <v>109</v>
      </c>
      <c r="D65" s="169" t="s">
        <v>66</v>
      </c>
      <c r="E65" s="112" t="s">
        <v>365</v>
      </c>
      <c r="F65" s="241"/>
      <c r="G65" s="241"/>
      <c r="H65" s="241"/>
      <c r="I65" s="241"/>
      <c r="J65" s="241"/>
      <c r="L65" s="241">
        <v>1.124</v>
      </c>
      <c r="M65" s="172">
        <v>1.114</v>
      </c>
      <c r="N65" s="166">
        <v>1.114</v>
      </c>
      <c r="O65" s="166">
        <v>1.124</v>
      </c>
      <c r="Q65" s="241"/>
      <c r="S65" s="218"/>
    </row>
    <row r="66" spans="1:21" ht="15.75">
      <c r="A66" s="13">
        <v>1</v>
      </c>
      <c r="B66" s="112">
        <v>5791</v>
      </c>
      <c r="C66" s="111" t="s">
        <v>241</v>
      </c>
      <c r="D66" s="111" t="s">
        <v>243</v>
      </c>
      <c r="E66" s="112" t="s">
        <v>41</v>
      </c>
      <c r="F66" s="321">
        <v>1.006</v>
      </c>
      <c r="G66" s="306">
        <v>1.007</v>
      </c>
      <c r="H66" s="280">
        <v>1.009</v>
      </c>
      <c r="I66" s="214">
        <v>1.009</v>
      </c>
      <c r="J66" s="214">
        <v>1.011</v>
      </c>
      <c r="K66" s="206">
        <v>1.013</v>
      </c>
      <c r="L66" s="193">
        <v>1.009</v>
      </c>
      <c r="M66" s="166">
        <v>1.01</v>
      </c>
      <c r="N66" s="166">
        <v>1.011</v>
      </c>
      <c r="O66" s="166">
        <v>1.013</v>
      </c>
      <c r="Q66" s="214">
        <v>1.011</v>
      </c>
      <c r="R66" s="219">
        <v>99.9</v>
      </c>
      <c r="S66" s="222">
        <f>100/R66</f>
        <v>1.0010010010010009</v>
      </c>
      <c r="T66" s="220">
        <f>R66/Q66</f>
        <v>98.81305637982197</v>
      </c>
      <c r="U66" s="218">
        <f>99/R66</f>
        <v>0.990990990990991</v>
      </c>
    </row>
    <row r="67" spans="1:19" ht="15.75">
      <c r="A67" s="13"/>
      <c r="B67" s="116">
        <v>5830</v>
      </c>
      <c r="C67" s="54" t="s">
        <v>581</v>
      </c>
      <c r="D67" s="111" t="s">
        <v>118</v>
      </c>
      <c r="E67" s="112" t="s">
        <v>365</v>
      </c>
      <c r="F67" s="322">
        <v>1.005</v>
      </c>
      <c r="G67" s="306">
        <v>1.005</v>
      </c>
      <c r="H67" s="280">
        <v>1.021</v>
      </c>
      <c r="I67" s="172">
        <v>1.033</v>
      </c>
      <c r="J67" s="172"/>
      <c r="K67" s="200"/>
      <c r="L67" s="256">
        <v>1.04</v>
      </c>
      <c r="M67" s="166">
        <v>1.032</v>
      </c>
      <c r="N67" s="166">
        <v>1.038</v>
      </c>
      <c r="O67" s="166">
        <v>1.04</v>
      </c>
      <c r="Q67" s="172"/>
      <c r="S67" s="218"/>
    </row>
    <row r="68" spans="1:19" ht="12">
      <c r="A68" s="13">
        <v>1</v>
      </c>
      <c r="B68" s="271">
        <v>5833</v>
      </c>
      <c r="C68" s="57" t="s">
        <v>209</v>
      </c>
      <c r="D68" s="57" t="s">
        <v>294</v>
      </c>
      <c r="E68" s="112" t="s">
        <v>365</v>
      </c>
      <c r="F68" s="153">
        <v>1.003</v>
      </c>
      <c r="G68" s="153">
        <v>1.003</v>
      </c>
      <c r="H68" s="153">
        <v>1.003</v>
      </c>
      <c r="I68" s="153">
        <v>1.003</v>
      </c>
      <c r="J68" s="153">
        <v>1.003</v>
      </c>
      <c r="K68" s="153">
        <v>1.003</v>
      </c>
      <c r="L68" s="241">
        <v>1.003</v>
      </c>
      <c r="M68" s="172">
        <v>1.003</v>
      </c>
      <c r="N68" s="168">
        <v>1.003</v>
      </c>
      <c r="O68" s="168">
        <v>1.003</v>
      </c>
      <c r="Q68" s="153">
        <v>1.003</v>
      </c>
      <c r="S68" s="218"/>
    </row>
    <row r="69" spans="1:19" ht="12">
      <c r="A69" s="13">
        <v>6812</v>
      </c>
      <c r="B69" s="271">
        <v>5834</v>
      </c>
      <c r="C69" s="57" t="s">
        <v>116</v>
      </c>
      <c r="D69" s="57" t="s">
        <v>119</v>
      </c>
      <c r="E69" s="112" t="s">
        <v>365</v>
      </c>
      <c r="F69" s="153">
        <v>1.025</v>
      </c>
      <c r="G69" s="153">
        <v>1.025</v>
      </c>
      <c r="H69" s="153">
        <v>1.025</v>
      </c>
      <c r="I69" s="153">
        <v>1.025</v>
      </c>
      <c r="J69" s="153"/>
      <c r="K69" s="153"/>
      <c r="L69" s="241"/>
      <c r="M69" s="172"/>
      <c r="N69" s="168"/>
      <c r="O69" s="168"/>
      <c r="Q69" s="153"/>
      <c r="S69" s="218"/>
    </row>
    <row r="70" spans="2:21" ht="15.75">
      <c r="B70" s="116">
        <v>5841</v>
      </c>
      <c r="C70" s="111" t="s">
        <v>317</v>
      </c>
      <c r="D70" s="57" t="s">
        <v>243</v>
      </c>
      <c r="E70" s="112" t="s">
        <v>365</v>
      </c>
      <c r="F70" s="310" t="s">
        <v>507</v>
      </c>
      <c r="G70" s="305" t="s">
        <v>507</v>
      </c>
      <c r="H70" s="280">
        <v>1.007</v>
      </c>
      <c r="I70" s="240">
        <v>1.008</v>
      </c>
      <c r="J70" s="240">
        <v>1.009</v>
      </c>
      <c r="K70" s="207">
        <v>1.009</v>
      </c>
      <c r="L70" s="256">
        <v>1.01</v>
      </c>
      <c r="M70" s="166">
        <v>1.011</v>
      </c>
      <c r="N70" s="166">
        <v>1.012</v>
      </c>
      <c r="O70" s="166">
        <v>1.014</v>
      </c>
      <c r="Q70" s="240">
        <v>1.009</v>
      </c>
      <c r="R70" s="219">
        <v>99.9</v>
      </c>
      <c r="S70" s="222">
        <f>100/R70</f>
        <v>1.0010010010010009</v>
      </c>
      <c r="T70" s="220">
        <f>R70/Q70</f>
        <v>99.00891972249754</v>
      </c>
      <c r="U70" s="218">
        <f>99/R70</f>
        <v>0.990990990990991</v>
      </c>
    </row>
    <row r="71" spans="1:19" ht="13.5">
      <c r="A71" s="13"/>
      <c r="B71" s="119">
        <v>5870</v>
      </c>
      <c r="C71" s="286" t="s">
        <v>306</v>
      </c>
      <c r="D71" s="115" t="s">
        <v>307</v>
      </c>
      <c r="E71" s="238" t="s">
        <v>327</v>
      </c>
      <c r="F71" s="268">
        <v>1.062</v>
      </c>
      <c r="G71" s="268">
        <v>1.062</v>
      </c>
      <c r="H71" s="268">
        <v>1.062</v>
      </c>
      <c r="I71" s="214">
        <v>1.062</v>
      </c>
      <c r="J71" s="217">
        <v>1.063</v>
      </c>
      <c r="K71" s="208">
        <v>1.064</v>
      </c>
      <c r="L71" s="193">
        <v>1.065</v>
      </c>
      <c r="M71" s="166">
        <v>1.066</v>
      </c>
      <c r="N71" s="166">
        <v>1.067</v>
      </c>
      <c r="O71" s="166">
        <v>1.071</v>
      </c>
      <c r="Q71" s="217">
        <v>1.063</v>
      </c>
      <c r="S71" s="218"/>
    </row>
    <row r="72" spans="2:15" ht="13.5">
      <c r="B72" s="72">
        <v>5908</v>
      </c>
      <c r="C72" s="71" t="s">
        <v>156</v>
      </c>
      <c r="D72" s="58"/>
      <c r="E72" s="238" t="s">
        <v>327</v>
      </c>
      <c r="F72" s="283">
        <v>0.966</v>
      </c>
      <c r="G72" s="308">
        <v>0.966</v>
      </c>
      <c r="H72" s="280">
        <v>0.969</v>
      </c>
      <c r="I72" s="214">
        <v>0.97</v>
      </c>
      <c r="J72" s="153"/>
      <c r="L72" s="259"/>
      <c r="M72" s="186"/>
      <c r="N72" s="110"/>
      <c r="O72" s="110"/>
    </row>
    <row r="73" spans="1:19" ht="12">
      <c r="A73" s="13">
        <v>1</v>
      </c>
      <c r="B73" s="116">
        <v>5920</v>
      </c>
      <c r="C73" s="111" t="s">
        <v>68</v>
      </c>
      <c r="D73" s="111" t="s">
        <v>205</v>
      </c>
      <c r="E73" s="112" t="s">
        <v>24</v>
      </c>
      <c r="F73" s="172">
        <v>0.844</v>
      </c>
      <c r="G73" s="172">
        <v>0.844</v>
      </c>
      <c r="H73" s="172">
        <v>0.844</v>
      </c>
      <c r="I73" s="172">
        <v>0.844</v>
      </c>
      <c r="J73" s="172">
        <v>0.844</v>
      </c>
      <c r="K73" s="172">
        <v>0.844</v>
      </c>
      <c r="L73" s="172">
        <v>0.844</v>
      </c>
      <c r="M73" s="172">
        <v>0.844</v>
      </c>
      <c r="N73" s="168">
        <v>0.844</v>
      </c>
      <c r="O73" s="168">
        <v>0.844</v>
      </c>
      <c r="Q73" s="172">
        <v>0.844</v>
      </c>
      <c r="R73" s="219">
        <v>113.7</v>
      </c>
      <c r="S73" s="218">
        <f>100/R73</f>
        <v>0.8795074758135444</v>
      </c>
    </row>
    <row r="74" spans="2:21" ht="12">
      <c r="B74" s="112">
        <v>5933</v>
      </c>
      <c r="C74" s="54" t="s">
        <v>587</v>
      </c>
      <c r="D74" s="111" t="s">
        <v>243</v>
      </c>
      <c r="E74" s="112" t="s">
        <v>41</v>
      </c>
      <c r="F74" s="320">
        <v>1.006</v>
      </c>
      <c r="G74" s="308">
        <v>1.007</v>
      </c>
      <c r="H74" s="280">
        <v>1.008</v>
      </c>
      <c r="I74" s="214">
        <v>1.007</v>
      </c>
      <c r="J74" s="214">
        <v>1.009</v>
      </c>
      <c r="K74" s="206">
        <v>1.01</v>
      </c>
      <c r="L74" s="193">
        <v>1.01</v>
      </c>
      <c r="M74" s="166">
        <v>1.011</v>
      </c>
      <c r="N74" s="166">
        <v>1.013</v>
      </c>
      <c r="O74" s="166">
        <v>1.015</v>
      </c>
      <c r="Q74" s="214">
        <v>1.009</v>
      </c>
      <c r="R74" s="219">
        <v>99.8</v>
      </c>
      <c r="S74" s="222">
        <f>100/R74</f>
        <v>1.0020040080160322</v>
      </c>
      <c r="T74" s="220">
        <f>R74/Q74</f>
        <v>98.90981169474728</v>
      </c>
      <c r="U74" s="218">
        <f>99/R74</f>
        <v>0.9919839679358717</v>
      </c>
    </row>
    <row r="75" spans="1:21" s="39" customFormat="1" ht="15.75">
      <c r="A75" s="13"/>
      <c r="B75" s="112">
        <v>6019</v>
      </c>
      <c r="C75" s="111" t="s">
        <v>162</v>
      </c>
      <c r="D75" s="111" t="s">
        <v>165</v>
      </c>
      <c r="E75" s="238" t="s">
        <v>327</v>
      </c>
      <c r="F75" s="310" t="s">
        <v>530</v>
      </c>
      <c r="G75" s="305" t="s">
        <v>530</v>
      </c>
      <c r="H75" s="280">
        <v>1.029</v>
      </c>
      <c r="I75" s="280">
        <v>1.028</v>
      </c>
      <c r="J75" s="268"/>
      <c r="K75" s="195"/>
      <c r="L75" s="194"/>
      <c r="M75" s="172"/>
      <c r="N75" s="172"/>
      <c r="O75" s="172"/>
      <c r="Q75" s="268"/>
      <c r="R75" s="269"/>
      <c r="S75" s="270"/>
      <c r="T75" s="221"/>
      <c r="U75" s="270"/>
    </row>
    <row r="76" spans="2:19" ht="12">
      <c r="B76" s="271">
        <v>6066</v>
      </c>
      <c r="C76" s="57" t="s">
        <v>312</v>
      </c>
      <c r="D76" s="57" t="s">
        <v>313</v>
      </c>
      <c r="E76" s="112" t="s">
        <v>365</v>
      </c>
      <c r="F76" s="172">
        <v>0.98</v>
      </c>
      <c r="G76" s="172">
        <v>0.98</v>
      </c>
      <c r="H76" s="172">
        <v>0.98</v>
      </c>
      <c r="I76" s="172">
        <v>0.98</v>
      </c>
      <c r="J76" s="172"/>
      <c r="K76" s="199"/>
      <c r="L76" s="172">
        <v>0.98</v>
      </c>
      <c r="M76" s="172">
        <v>0.98</v>
      </c>
      <c r="N76" s="168">
        <v>0.98</v>
      </c>
      <c r="O76" s="168">
        <v>0.98</v>
      </c>
      <c r="Q76" s="172"/>
      <c r="R76" s="219">
        <v>103.6</v>
      </c>
      <c r="S76" s="218">
        <f>100/R76</f>
        <v>0.9652509652509653</v>
      </c>
    </row>
    <row r="77" spans="2:19" ht="12">
      <c r="B77" s="289">
        <v>6082</v>
      </c>
      <c r="C77" t="s">
        <v>186</v>
      </c>
      <c r="D77"/>
      <c r="E77" s="112" t="s">
        <v>365</v>
      </c>
      <c r="F77" s="283">
        <v>1.066</v>
      </c>
      <c r="G77" s="308">
        <v>1.066</v>
      </c>
      <c r="H77">
        <v>1.064</v>
      </c>
      <c r="I77" s="172"/>
      <c r="J77" s="172"/>
      <c r="K77" s="199"/>
      <c r="L77" s="172"/>
      <c r="M77" s="172"/>
      <c r="N77" s="168"/>
      <c r="O77" s="168"/>
      <c r="Q77" s="172"/>
      <c r="S77" s="218"/>
    </row>
    <row r="78" spans="1:21" ht="15.75">
      <c r="A78" s="13"/>
      <c r="B78" s="271">
        <v>6155</v>
      </c>
      <c r="C78" s="285" t="s">
        <v>69</v>
      </c>
      <c r="D78" s="57" t="s">
        <v>220</v>
      </c>
      <c r="E78" s="112" t="s">
        <v>41</v>
      </c>
      <c r="F78" s="310" t="s">
        <v>519</v>
      </c>
      <c r="G78" s="305" t="s">
        <v>519</v>
      </c>
      <c r="H78" s="284">
        <v>1.017</v>
      </c>
      <c r="I78" s="240">
        <v>1.017</v>
      </c>
      <c r="J78" s="240">
        <v>1.018</v>
      </c>
      <c r="K78" s="207">
        <v>1.018</v>
      </c>
      <c r="L78" s="256">
        <v>1.019</v>
      </c>
      <c r="M78" s="166">
        <v>1.019</v>
      </c>
      <c r="N78" s="166">
        <v>1.021</v>
      </c>
      <c r="O78" s="166">
        <v>1.022</v>
      </c>
      <c r="Q78" s="240">
        <v>1.018</v>
      </c>
      <c r="R78" s="219">
        <v>97.6</v>
      </c>
      <c r="S78" s="218">
        <f>100/R78</f>
        <v>1.0245901639344264</v>
      </c>
      <c r="T78" s="220">
        <f>R78/Q78</f>
        <v>95.87426326129665</v>
      </c>
      <c r="U78" s="222">
        <f>99/R78</f>
        <v>1.014344262295082</v>
      </c>
    </row>
    <row r="79" spans="1:19" ht="12">
      <c r="A79" s="274">
        <v>6299</v>
      </c>
      <c r="B79" s="119">
        <v>6229</v>
      </c>
      <c r="C79" s="115" t="s">
        <v>304</v>
      </c>
      <c r="D79" s="115" t="s">
        <v>305</v>
      </c>
      <c r="E79" s="112" t="s">
        <v>365</v>
      </c>
      <c r="F79" s="172"/>
      <c r="G79" s="172"/>
      <c r="H79" s="172"/>
      <c r="I79" s="172"/>
      <c r="J79" s="172"/>
      <c r="K79" s="199"/>
      <c r="L79" s="172">
        <v>0.931</v>
      </c>
      <c r="M79" s="166">
        <v>0.931</v>
      </c>
      <c r="N79" s="168">
        <v>0.936</v>
      </c>
      <c r="O79" s="168">
        <v>0.936</v>
      </c>
      <c r="Q79" s="172"/>
      <c r="S79" s="218"/>
    </row>
    <row r="80" spans="2:19" ht="12">
      <c r="B80" s="271">
        <v>6311</v>
      </c>
      <c r="C80" s="57" t="s">
        <v>310</v>
      </c>
      <c r="D80" s="57" t="s">
        <v>311</v>
      </c>
      <c r="E80" s="112" t="s">
        <v>365</v>
      </c>
      <c r="F80" s="241">
        <v>0.944</v>
      </c>
      <c r="G80" s="241">
        <v>0.944</v>
      </c>
      <c r="H80" s="241">
        <v>0.944</v>
      </c>
      <c r="I80" s="241">
        <v>0.944</v>
      </c>
      <c r="J80" s="241">
        <v>0.944</v>
      </c>
      <c r="K80" s="202">
        <v>0.944</v>
      </c>
      <c r="L80" s="172">
        <v>0.944</v>
      </c>
      <c r="M80" s="172">
        <v>0.944</v>
      </c>
      <c r="N80" s="168">
        <v>0.944</v>
      </c>
      <c r="O80" s="168">
        <v>0.944</v>
      </c>
      <c r="Q80" s="241">
        <v>0.944</v>
      </c>
      <c r="R80" s="219">
        <v>101.6</v>
      </c>
      <c r="S80" s="218">
        <f>100/R80</f>
        <v>0.984251968503937</v>
      </c>
    </row>
    <row r="81" spans="2:21" ht="15.75">
      <c r="B81" s="271">
        <v>6352</v>
      </c>
      <c r="C81" s="111" t="s">
        <v>67</v>
      </c>
      <c r="D81" s="169" t="s">
        <v>70</v>
      </c>
      <c r="E81" s="237" t="s">
        <v>365</v>
      </c>
      <c r="F81" s="310" t="s">
        <v>582</v>
      </c>
      <c r="G81" s="305" t="s">
        <v>582</v>
      </c>
      <c r="H81" s="280">
        <v>1.053</v>
      </c>
      <c r="I81" s="243">
        <v>1.054</v>
      </c>
      <c r="J81" s="243">
        <v>1.054</v>
      </c>
      <c r="K81" s="201">
        <v>1.052</v>
      </c>
      <c r="L81" s="172"/>
      <c r="M81" s="166"/>
      <c r="N81" s="166"/>
      <c r="O81" s="166"/>
      <c r="Q81" s="243">
        <v>1.054</v>
      </c>
      <c r="R81" s="219">
        <v>95.2</v>
      </c>
      <c r="S81" s="222">
        <f>100/R81</f>
        <v>1.050420168067227</v>
      </c>
      <c r="T81" s="220">
        <f>R81/Q81</f>
        <v>90.3225806451613</v>
      </c>
      <c r="U81" s="218">
        <f>99/R81</f>
        <v>1.0399159663865545</v>
      </c>
    </row>
    <row r="82" spans="2:19" ht="12">
      <c r="B82" s="271">
        <v>6356</v>
      </c>
      <c r="C82" s="169" t="s">
        <v>135</v>
      </c>
      <c r="D82" s="169" t="s">
        <v>71</v>
      </c>
      <c r="E82" s="112" t="s">
        <v>365</v>
      </c>
      <c r="F82" s="172">
        <v>0.926</v>
      </c>
      <c r="G82" s="172">
        <v>0.926</v>
      </c>
      <c r="H82" s="172">
        <v>0.926</v>
      </c>
      <c r="I82" s="172">
        <v>0.926</v>
      </c>
      <c r="J82" s="172"/>
      <c r="K82" s="199"/>
      <c r="L82" s="172">
        <v>0.926</v>
      </c>
      <c r="M82" s="166">
        <v>0.926</v>
      </c>
      <c r="N82" s="166"/>
      <c r="O82" s="166"/>
      <c r="Q82" s="172"/>
      <c r="S82" s="218"/>
    </row>
    <row r="83" spans="1:19" ht="13.5">
      <c r="A83" s="6">
        <v>1</v>
      </c>
      <c r="B83" s="119">
        <v>6377</v>
      </c>
      <c r="C83" s="169" t="s">
        <v>72</v>
      </c>
      <c r="D83" s="169" t="s">
        <v>73</v>
      </c>
      <c r="E83" s="238" t="s">
        <v>327</v>
      </c>
      <c r="F83" s="242">
        <v>1.036</v>
      </c>
      <c r="G83" s="242">
        <v>1.036</v>
      </c>
      <c r="H83" s="242">
        <v>1.036</v>
      </c>
      <c r="I83" s="242">
        <v>1.036</v>
      </c>
      <c r="J83" s="242">
        <v>1.036</v>
      </c>
      <c r="K83" s="250">
        <v>1.036</v>
      </c>
      <c r="L83" s="172">
        <v>1.026</v>
      </c>
      <c r="M83" s="166">
        <v>1.026</v>
      </c>
      <c r="N83" s="166">
        <v>1.027</v>
      </c>
      <c r="O83" s="166">
        <v>1.024</v>
      </c>
      <c r="Q83" s="242">
        <v>1.036</v>
      </c>
      <c r="S83" s="218"/>
    </row>
    <row r="84" spans="2:19" ht="12">
      <c r="B84" s="271">
        <v>6423</v>
      </c>
      <c r="C84" s="57" t="s">
        <v>320</v>
      </c>
      <c r="D84" s="57" t="s">
        <v>321</v>
      </c>
      <c r="E84" s="112" t="s">
        <v>24</v>
      </c>
      <c r="F84" s="172">
        <v>0.9</v>
      </c>
      <c r="G84" s="172">
        <v>0.9</v>
      </c>
      <c r="H84" s="172">
        <v>0.9</v>
      </c>
      <c r="I84" s="172">
        <v>0.9</v>
      </c>
      <c r="J84" s="172"/>
      <c r="K84" s="199"/>
      <c r="L84" s="172">
        <v>0.844</v>
      </c>
      <c r="M84" s="172">
        <v>0.844</v>
      </c>
      <c r="N84" s="168">
        <v>0.844</v>
      </c>
      <c r="O84" s="168">
        <v>0.844</v>
      </c>
      <c r="Q84" s="172"/>
      <c r="S84" s="218"/>
    </row>
    <row r="85" spans="2:19" ht="12">
      <c r="B85" s="112">
        <v>6496</v>
      </c>
      <c r="C85" s="111" t="s">
        <v>74</v>
      </c>
      <c r="D85" s="111" t="s">
        <v>201</v>
      </c>
      <c r="E85" s="112" t="s">
        <v>30</v>
      </c>
      <c r="F85" s="172">
        <v>0.817</v>
      </c>
      <c r="G85" s="172">
        <v>0.817</v>
      </c>
      <c r="H85" s="172">
        <v>0.817</v>
      </c>
      <c r="I85" s="172">
        <v>0.817</v>
      </c>
      <c r="J85" s="172">
        <v>0.817</v>
      </c>
      <c r="K85" s="172">
        <v>0.817</v>
      </c>
      <c r="L85" s="172">
        <v>0.817</v>
      </c>
      <c r="M85" s="172">
        <v>0.817</v>
      </c>
      <c r="N85" s="168">
        <v>0.817</v>
      </c>
      <c r="O85" s="168">
        <v>0.817</v>
      </c>
      <c r="Q85" s="172">
        <v>0.817</v>
      </c>
      <c r="S85" s="218"/>
    </row>
    <row r="86" spans="1:19" ht="12">
      <c r="A86" s="13"/>
      <c r="B86" s="116">
        <v>6501</v>
      </c>
      <c r="C86" s="111" t="s">
        <v>112</v>
      </c>
      <c r="D86" s="57" t="s">
        <v>113</v>
      </c>
      <c r="E86" s="237" t="s">
        <v>365</v>
      </c>
      <c r="F86" s="172">
        <v>0.971</v>
      </c>
      <c r="G86" s="172">
        <v>0.971</v>
      </c>
      <c r="H86" s="172">
        <v>0.971</v>
      </c>
      <c r="I86" s="172">
        <v>0.971</v>
      </c>
      <c r="J86" s="172"/>
      <c r="K86" s="172"/>
      <c r="L86" s="172"/>
      <c r="M86" s="172"/>
      <c r="N86" s="168"/>
      <c r="O86" s="168"/>
      <c r="Q86" s="172"/>
      <c r="R86" s="219">
        <v>105.4</v>
      </c>
      <c r="S86" s="218">
        <f>100/R86</f>
        <v>0.9487666034155597</v>
      </c>
    </row>
    <row r="87" spans="1:19" ht="12">
      <c r="A87" s="13"/>
      <c r="B87" s="116">
        <v>6514</v>
      </c>
      <c r="C87" s="54" t="s">
        <v>583</v>
      </c>
      <c r="D87" s="57"/>
      <c r="E87" s="164"/>
      <c r="F87" s="153">
        <v>0.916</v>
      </c>
      <c r="G87" s="311">
        <v>0.916</v>
      </c>
      <c r="J87" s="153"/>
      <c r="K87" s="153"/>
      <c r="L87" s="153"/>
      <c r="M87" s="216"/>
      <c r="N87" s="168"/>
      <c r="O87" s="168"/>
      <c r="Q87" s="153"/>
      <c r="S87" s="218"/>
    </row>
    <row r="88" spans="1:19" ht="12">
      <c r="A88" s="13"/>
      <c r="B88" s="116">
        <v>6554</v>
      </c>
      <c r="C88" s="312" t="s">
        <v>584</v>
      </c>
      <c r="D88" s="57"/>
      <c r="E88" s="164"/>
      <c r="F88" s="153">
        <v>1.024</v>
      </c>
      <c r="G88" s="311">
        <v>1.024</v>
      </c>
      <c r="J88" s="153"/>
      <c r="K88" s="153"/>
      <c r="L88" s="153"/>
      <c r="M88" s="216"/>
      <c r="N88" s="168"/>
      <c r="O88" s="168"/>
      <c r="Q88" s="153"/>
      <c r="S88" s="218"/>
    </row>
    <row r="89" spans="2:19" ht="12">
      <c r="B89" s="112">
        <v>6564</v>
      </c>
      <c r="C89" s="115" t="s">
        <v>75</v>
      </c>
      <c r="D89" s="115" t="s">
        <v>76</v>
      </c>
      <c r="E89" s="112" t="s">
        <v>30</v>
      </c>
      <c r="F89" s="153">
        <v>0.861</v>
      </c>
      <c r="G89" s="153">
        <v>0.861</v>
      </c>
      <c r="H89" s="153">
        <v>0.861</v>
      </c>
      <c r="I89" s="153">
        <v>0.861</v>
      </c>
      <c r="J89" s="153">
        <v>0.861</v>
      </c>
      <c r="K89" s="153">
        <v>0.861</v>
      </c>
      <c r="L89" s="153">
        <v>0.861</v>
      </c>
      <c r="M89" s="216">
        <v>0.861</v>
      </c>
      <c r="N89" s="168">
        <v>0.861</v>
      </c>
      <c r="O89" s="168">
        <v>0.861</v>
      </c>
      <c r="Q89" s="153">
        <v>0.861</v>
      </c>
      <c r="S89" s="218"/>
    </row>
    <row r="90" spans="2:19" ht="12">
      <c r="B90" s="116">
        <v>6577</v>
      </c>
      <c r="C90" s="115" t="s">
        <v>110</v>
      </c>
      <c r="D90" s="115" t="s">
        <v>111</v>
      </c>
      <c r="E90" s="237" t="s">
        <v>365</v>
      </c>
      <c r="J90" s="153"/>
      <c r="K90" s="153"/>
      <c r="L90" s="241"/>
      <c r="M90" s="265"/>
      <c r="N90" s="168"/>
      <c r="O90" s="168"/>
      <c r="Q90" s="153"/>
      <c r="R90" s="219">
        <v>101.3</v>
      </c>
      <c r="S90" s="218">
        <f>100/R90</f>
        <v>0.9871668311944719</v>
      </c>
    </row>
    <row r="91" spans="2:19" ht="12">
      <c r="B91" s="116">
        <v>6588</v>
      </c>
      <c r="C91" s="313" t="s">
        <v>585</v>
      </c>
      <c r="D91" s="115"/>
      <c r="E91" s="164"/>
      <c r="F91" s="153">
        <v>1.071</v>
      </c>
      <c r="G91" s="311">
        <v>1.071</v>
      </c>
      <c r="J91" s="153"/>
      <c r="K91" s="153"/>
      <c r="L91" s="241"/>
      <c r="M91" s="216"/>
      <c r="N91" s="168"/>
      <c r="O91" s="168"/>
      <c r="Q91" s="153"/>
      <c r="S91" s="218"/>
    </row>
    <row r="92" spans="2:19" ht="13.5">
      <c r="B92" s="190">
        <v>6644</v>
      </c>
      <c r="C92" s="191" t="s">
        <v>77</v>
      </c>
      <c r="D92" s="191" t="s">
        <v>78</v>
      </c>
      <c r="E92" s="228" t="s">
        <v>327</v>
      </c>
      <c r="F92" s="245">
        <v>1.014</v>
      </c>
      <c r="G92" s="245">
        <v>1.014</v>
      </c>
      <c r="H92" s="245">
        <v>1.014</v>
      </c>
      <c r="I92" s="245">
        <v>1.014</v>
      </c>
      <c r="J92" s="245">
        <v>1.014</v>
      </c>
      <c r="K92" s="255">
        <v>1.014</v>
      </c>
      <c r="L92" s="260">
        <v>1.014</v>
      </c>
      <c r="M92" s="189">
        <v>1.014</v>
      </c>
      <c r="N92" s="168"/>
      <c r="O92" s="168"/>
      <c r="Q92" s="245">
        <v>1.014</v>
      </c>
      <c r="S92" s="218"/>
    </row>
    <row r="93" spans="2:19" ht="13.5">
      <c r="B93" s="275">
        <v>6653</v>
      </c>
      <c r="C93" s="229" t="s">
        <v>139</v>
      </c>
      <c r="D93" s="111" t="s">
        <v>79</v>
      </c>
      <c r="E93" s="112" t="s">
        <v>24</v>
      </c>
      <c r="F93" s="244">
        <v>0.832</v>
      </c>
      <c r="G93" s="244">
        <v>0.832</v>
      </c>
      <c r="H93" s="244">
        <v>0.832</v>
      </c>
      <c r="I93" s="244">
        <v>0.832</v>
      </c>
      <c r="J93" s="244">
        <v>0.832</v>
      </c>
      <c r="K93" s="253">
        <v>0.832</v>
      </c>
      <c r="L93" s="253">
        <v>0.832</v>
      </c>
      <c r="M93" s="189"/>
      <c r="N93" s="168"/>
      <c r="O93" s="168"/>
      <c r="Q93" s="244">
        <v>0.832</v>
      </c>
      <c r="R93" s="219">
        <v>111</v>
      </c>
      <c r="S93" s="218">
        <f>100/R93</f>
        <v>0.9009009009009009</v>
      </c>
    </row>
    <row r="94" spans="2:19" ht="13.5">
      <c r="B94" s="273">
        <v>6670</v>
      </c>
      <c r="C94" s="230" t="s">
        <v>80</v>
      </c>
      <c r="D94" s="236" t="s">
        <v>81</v>
      </c>
      <c r="E94" s="13" t="s">
        <v>24</v>
      </c>
      <c r="F94" s="246">
        <v>0.975</v>
      </c>
      <c r="G94" s="246">
        <v>0.975</v>
      </c>
      <c r="H94" s="246">
        <v>0.975</v>
      </c>
      <c r="I94" s="246">
        <v>0.975</v>
      </c>
      <c r="J94" s="246">
        <v>0.975</v>
      </c>
      <c r="K94" s="246">
        <v>0.975</v>
      </c>
      <c r="L94" s="246">
        <v>0.977</v>
      </c>
      <c r="M94" s="264"/>
      <c r="N94" s="267"/>
      <c r="O94" s="267"/>
      <c r="Q94" s="246">
        <v>0.975</v>
      </c>
      <c r="R94" s="219">
        <v>104.2</v>
      </c>
      <c r="S94" s="218">
        <f>100/R94</f>
        <v>0.9596928982725528</v>
      </c>
    </row>
    <row r="95" spans="2:19" ht="13.5">
      <c r="B95" s="273">
        <v>6675</v>
      </c>
      <c r="C95" s="230" t="s">
        <v>82</v>
      </c>
      <c r="D95" s="236" t="s">
        <v>115</v>
      </c>
      <c r="E95" s="13" t="s">
        <v>365</v>
      </c>
      <c r="F95" s="241">
        <v>0.945</v>
      </c>
      <c r="G95" s="241">
        <v>0.945</v>
      </c>
      <c r="H95" s="241">
        <v>0.945</v>
      </c>
      <c r="I95" s="241">
        <v>0.945</v>
      </c>
      <c r="J95" s="241">
        <v>0.965</v>
      </c>
      <c r="K95" s="254">
        <v>0.965</v>
      </c>
      <c r="L95" s="246"/>
      <c r="M95" s="264"/>
      <c r="N95" s="267"/>
      <c r="O95" s="267"/>
      <c r="Q95" s="241">
        <v>0.965</v>
      </c>
      <c r="S95" s="218"/>
    </row>
    <row r="96" spans="2:21" ht="15.75">
      <c r="B96" s="273">
        <v>6687</v>
      </c>
      <c r="C96" s="230" t="s">
        <v>86</v>
      </c>
      <c r="D96" s="236" t="s">
        <v>164</v>
      </c>
      <c r="E96" s="13" t="s">
        <v>365</v>
      </c>
      <c r="F96" s="310" t="s">
        <v>500</v>
      </c>
      <c r="G96" s="305" t="s">
        <v>500</v>
      </c>
      <c r="H96" s="280">
        <v>1.108</v>
      </c>
      <c r="I96" s="214">
        <v>1.111</v>
      </c>
      <c r="J96" s="214">
        <v>1.117</v>
      </c>
      <c r="K96" s="195">
        <v>1.117</v>
      </c>
      <c r="L96" s="246"/>
      <c r="M96" s="264"/>
      <c r="N96" s="267"/>
      <c r="O96" s="267"/>
      <c r="Q96" s="214">
        <v>1.117</v>
      </c>
      <c r="R96" s="219">
        <v>89.2</v>
      </c>
      <c r="S96" s="222">
        <f>100/R96</f>
        <v>1.1210762331838564</v>
      </c>
      <c r="T96" s="220">
        <f>R96/Q96</f>
        <v>79.85675917636527</v>
      </c>
      <c r="U96" s="218">
        <f>99/R96</f>
        <v>1.109865470852018</v>
      </c>
    </row>
    <row r="97" spans="1:21" ht="12">
      <c r="A97" s="13"/>
      <c r="B97" s="279">
        <v>6698</v>
      </c>
      <c r="C97" s="233" t="s">
        <v>25</v>
      </c>
      <c r="D97" s="51" t="s">
        <v>26</v>
      </c>
      <c r="E97" s="13" t="s">
        <v>365</v>
      </c>
      <c r="F97" s="153">
        <v>1.033</v>
      </c>
      <c r="G97" s="153">
        <v>1.033</v>
      </c>
      <c r="H97" s="153">
        <v>1.033</v>
      </c>
      <c r="I97" s="153">
        <v>1.033</v>
      </c>
      <c r="J97" s="214">
        <v>1.033</v>
      </c>
      <c r="K97" s="153">
        <v>0.94</v>
      </c>
      <c r="L97" s="153">
        <v>0.977</v>
      </c>
      <c r="M97" s="153"/>
      <c r="N97" s="153"/>
      <c r="O97" s="153"/>
      <c r="Q97" s="214">
        <v>1.033</v>
      </c>
      <c r="R97" s="219">
        <v>101</v>
      </c>
      <c r="S97" s="222">
        <f>100/R97</f>
        <v>0.9900990099009901</v>
      </c>
      <c r="T97" s="220">
        <f>R97/Q97</f>
        <v>97.77347531461763</v>
      </c>
      <c r="U97" s="218">
        <f>99/R97</f>
        <v>0.9801980198019802</v>
      </c>
    </row>
    <row r="98" spans="2:21" ht="15.75">
      <c r="B98" s="275">
        <v>6730</v>
      </c>
      <c r="C98" s="174" t="s">
        <v>29</v>
      </c>
      <c r="D98" s="192" t="s">
        <v>83</v>
      </c>
      <c r="E98" s="112" t="s">
        <v>365</v>
      </c>
      <c r="F98" s="310" t="s">
        <v>513</v>
      </c>
      <c r="G98" s="305" t="s">
        <v>513</v>
      </c>
      <c r="H98" s="280">
        <v>1.121</v>
      </c>
      <c r="I98" s="214">
        <v>1.115</v>
      </c>
      <c r="J98" s="214">
        <v>1.121</v>
      </c>
      <c r="K98" s="202">
        <v>1.144</v>
      </c>
      <c r="L98" s="188"/>
      <c r="M98" s="189"/>
      <c r="N98" s="168"/>
      <c r="O98" s="168"/>
      <c r="Q98" s="214">
        <v>1.121</v>
      </c>
      <c r="R98" s="219">
        <v>90.7</v>
      </c>
      <c r="S98" s="222">
        <f>100/R98</f>
        <v>1.1025358324145533</v>
      </c>
      <c r="T98" s="220">
        <f>R98/Q98</f>
        <v>80.90990187332739</v>
      </c>
      <c r="U98" s="218">
        <f>99/R98</f>
        <v>1.0915104740904078</v>
      </c>
    </row>
    <row r="99" spans="2:19" ht="13.5">
      <c r="B99" s="275">
        <v>6747</v>
      </c>
      <c r="C99" s="111" t="s">
        <v>84</v>
      </c>
      <c r="D99" s="57" t="s">
        <v>85</v>
      </c>
      <c r="E99" s="112" t="s">
        <v>365</v>
      </c>
      <c r="F99" s="241">
        <v>1.001</v>
      </c>
      <c r="G99" s="241">
        <v>1.001</v>
      </c>
      <c r="H99" s="241">
        <v>1.001</v>
      </c>
      <c r="I99" s="241">
        <v>1.001</v>
      </c>
      <c r="J99" s="153">
        <v>1.001</v>
      </c>
      <c r="K99" s="199">
        <v>1.001</v>
      </c>
      <c r="L99" s="262"/>
      <c r="M99" s="266"/>
      <c r="N99" s="168"/>
      <c r="O99" s="168"/>
      <c r="Q99" s="153">
        <v>1.001</v>
      </c>
      <c r="R99" s="219">
        <v>104.3</v>
      </c>
      <c r="S99" s="218">
        <f>100/R99</f>
        <v>0.9587727708533078</v>
      </c>
    </row>
    <row r="100" spans="2:19" ht="13.5">
      <c r="B100" s="275">
        <v>6751</v>
      </c>
      <c r="C100" s="314" t="s">
        <v>586</v>
      </c>
      <c r="D100" s="57"/>
      <c r="E100" s="112"/>
      <c r="F100" s="241">
        <v>1.015</v>
      </c>
      <c r="G100" s="315">
        <v>1.015</v>
      </c>
      <c r="H100" s="241"/>
      <c r="I100" s="241"/>
      <c r="J100" s="153"/>
      <c r="K100" s="202"/>
      <c r="L100" s="188"/>
      <c r="M100" s="189"/>
      <c r="N100" s="168"/>
      <c r="O100" s="168"/>
      <c r="Q100" s="153"/>
      <c r="S100" s="218"/>
    </row>
    <row r="101" spans="2:15" ht="13.5">
      <c r="B101" s="72">
        <v>6757</v>
      </c>
      <c r="C101" s="231" t="s">
        <v>441</v>
      </c>
      <c r="D101" s="58" t="s">
        <v>163</v>
      </c>
      <c r="E101" s="238" t="s">
        <v>327</v>
      </c>
      <c r="F101" s="283">
        <v>1.279</v>
      </c>
      <c r="G101" s="308">
        <v>1.279</v>
      </c>
      <c r="H101" s="280">
        <v>1.277</v>
      </c>
      <c r="I101" s="214">
        <v>1.278</v>
      </c>
      <c r="J101" s="153"/>
      <c r="K101" s="202"/>
      <c r="L101" s="261"/>
      <c r="M101" s="261"/>
      <c r="N101" s="110"/>
      <c r="O101" s="110"/>
    </row>
    <row r="102" spans="1:19" ht="12">
      <c r="A102" s="13"/>
      <c r="B102" s="116">
        <v>6764</v>
      </c>
      <c r="C102" s="232" t="s">
        <v>140</v>
      </c>
      <c r="D102" s="169" t="s">
        <v>23</v>
      </c>
      <c r="E102" s="112" t="s">
        <v>24</v>
      </c>
      <c r="F102" s="319">
        <v>0.924</v>
      </c>
      <c r="G102" s="216">
        <v>0.924</v>
      </c>
      <c r="H102" s="216">
        <v>0.924</v>
      </c>
      <c r="I102" s="247">
        <v>0.924</v>
      </c>
      <c r="J102" s="247">
        <v>0.904</v>
      </c>
      <c r="K102" s="216">
        <v>0.9</v>
      </c>
      <c r="L102" s="216">
        <v>0.9</v>
      </c>
      <c r="M102" s="216">
        <v>0.9</v>
      </c>
      <c r="N102" s="172">
        <v>0.9</v>
      </c>
      <c r="O102" s="172">
        <v>0.9</v>
      </c>
      <c r="Q102" s="247">
        <v>0.904</v>
      </c>
      <c r="R102" s="219">
        <v>105.9</v>
      </c>
      <c r="S102" s="218">
        <f>100/R102</f>
        <v>0.9442870632672332</v>
      </c>
    </row>
    <row r="103" spans="2:17" ht="13.5">
      <c r="B103" s="72">
        <v>6808</v>
      </c>
      <c r="C103" s="71" t="s">
        <v>160</v>
      </c>
      <c r="D103" s="58"/>
      <c r="E103" s="238" t="s">
        <v>327</v>
      </c>
      <c r="F103" s="283">
        <v>0.983</v>
      </c>
      <c r="G103" s="308">
        <v>0.983</v>
      </c>
      <c r="H103" s="280">
        <v>0.983</v>
      </c>
      <c r="I103" s="240">
        <v>0.986</v>
      </c>
      <c r="J103" s="172"/>
      <c r="K103" s="199"/>
      <c r="L103" s="186"/>
      <c r="M103" s="186"/>
      <c r="N103" s="110"/>
      <c r="O103" s="110"/>
      <c r="Q103" s="58"/>
    </row>
    <row r="104" spans="2:17" ht="15.75">
      <c r="B104" s="72">
        <v>6812</v>
      </c>
      <c r="C104" t="s">
        <v>472</v>
      </c>
      <c r="D104" s="58" t="s">
        <v>485</v>
      </c>
      <c r="E104" s="112" t="s">
        <v>365</v>
      </c>
      <c r="F104" s="310" t="s">
        <v>516</v>
      </c>
      <c r="G104" s="305" t="s">
        <v>516</v>
      </c>
      <c r="H104" s="280">
        <v>1.043</v>
      </c>
      <c r="I104" s="240"/>
      <c r="J104" s="172"/>
      <c r="K104" s="199"/>
      <c r="L104" s="186"/>
      <c r="M104" s="186"/>
      <c r="N104" s="110"/>
      <c r="O104" s="110"/>
      <c r="Q104" s="58"/>
    </row>
    <row r="105" spans="1:19" ht="12">
      <c r="A105" s="274"/>
      <c r="B105" s="112">
        <v>7717</v>
      </c>
      <c r="C105" s="117" t="s">
        <v>330</v>
      </c>
      <c r="D105" s="111" t="s">
        <v>331</v>
      </c>
      <c r="E105" s="112" t="s">
        <v>24</v>
      </c>
      <c r="F105" s="172">
        <v>0.867</v>
      </c>
      <c r="G105" s="172">
        <v>0.867</v>
      </c>
      <c r="H105" s="172">
        <v>0.867</v>
      </c>
      <c r="I105" s="172">
        <v>0.867</v>
      </c>
      <c r="J105" s="172">
        <v>0.867</v>
      </c>
      <c r="K105" s="172">
        <v>0.867</v>
      </c>
      <c r="L105" s="172">
        <v>0.867</v>
      </c>
      <c r="M105" s="172">
        <v>0.867</v>
      </c>
      <c r="N105" s="168">
        <v>0.867</v>
      </c>
      <c r="O105" s="168">
        <v>0.867</v>
      </c>
      <c r="Q105" s="172">
        <v>0.867</v>
      </c>
      <c r="S105" s="218"/>
    </row>
    <row r="106" spans="2:10" ht="12">
      <c r="B106" s="13"/>
      <c r="J106" s="153"/>
    </row>
    <row r="107" spans="2:10" ht="12">
      <c r="B107" s="13"/>
      <c r="J107" s="153"/>
    </row>
    <row r="108" spans="2:10" ht="12">
      <c r="B108"/>
      <c r="C108"/>
      <c r="D108"/>
      <c r="E108"/>
      <c r="F108" s="283"/>
      <c r="G108"/>
      <c r="H108"/>
      <c r="I108"/>
      <c r="J108"/>
    </row>
    <row r="109" spans="2:10" ht="12">
      <c r="B109"/>
      <c r="C109"/>
      <c r="D109"/>
      <c r="E109"/>
      <c r="F109" s="283"/>
      <c r="G109"/>
      <c r="H109"/>
      <c r="I109"/>
      <c r="J109"/>
    </row>
    <row r="110" ht="12">
      <c r="B110" s="13"/>
    </row>
  </sheetData>
  <sheetProtection/>
  <printOptions/>
  <pageMargins left="0.787" right="0.787" top="0.984" bottom="0.984" header="0.512" footer="0.51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51">
      <selection activeCell="K84" sqref="K84"/>
    </sheetView>
  </sheetViews>
  <sheetFormatPr defaultColWidth="9.140625" defaultRowHeight="12"/>
  <cols>
    <col min="1" max="1" width="6.8515625" style="5" customWidth="1"/>
    <col min="2" max="2" width="6.57421875" style="6" customWidth="1"/>
    <col min="3" max="3" width="21.140625" style="38" customWidth="1"/>
    <col min="4" max="4" width="21.140625" style="5" customWidth="1"/>
    <col min="5" max="7" width="6.421875" style="13" customWidth="1"/>
    <col min="8" max="8" width="7.7109375" style="153" customWidth="1"/>
    <col min="9" max="9" width="7.28125" style="154" customWidth="1"/>
    <col min="10" max="10" width="7.28125" style="6" customWidth="1"/>
    <col min="11" max="11" width="9.140625" style="5" customWidth="1"/>
    <col min="12" max="12" width="11.57421875" style="5" customWidth="1"/>
    <col min="13" max="13" width="13.7109375" style="5" customWidth="1"/>
    <col min="14" max="14" width="13.8515625" style="5" customWidth="1"/>
    <col min="15" max="15" width="11.7109375" style="5" customWidth="1"/>
    <col min="16" max="16384" width="9.140625" style="5" customWidth="1"/>
  </cols>
  <sheetData>
    <row r="1" spans="2:10" s="39" customFormat="1" ht="12">
      <c r="B1" s="38"/>
      <c r="D1" s="13"/>
      <c r="E1" s="13"/>
      <c r="F1" s="13"/>
      <c r="G1" s="13"/>
      <c r="H1" s="153"/>
      <c r="I1" s="153"/>
      <c r="J1" s="13"/>
    </row>
    <row r="2" ht="12">
      <c r="C2" s="39"/>
    </row>
    <row r="3" spans="1:8" ht="12">
      <c r="A3" s="39"/>
      <c r="B3" s="51"/>
      <c r="C3" s="39" t="s">
        <v>370</v>
      </c>
      <c r="D3" s="78"/>
      <c r="E3" s="44"/>
      <c r="F3" s="44"/>
      <c r="G3" s="44"/>
      <c r="H3" s="155"/>
    </row>
    <row r="4" spans="1:8" ht="12">
      <c r="A4" s="39"/>
      <c r="B4" s="156"/>
      <c r="C4" s="51" t="s">
        <v>371</v>
      </c>
      <c r="D4" s="78"/>
      <c r="E4" s="44"/>
      <c r="F4" s="44"/>
      <c r="G4" s="44"/>
      <c r="H4" s="155"/>
    </row>
    <row r="5" spans="1:8" ht="12">
      <c r="A5" s="39"/>
      <c r="B5" s="157"/>
      <c r="C5" s="39" t="s">
        <v>372</v>
      </c>
      <c r="D5" s="78"/>
      <c r="E5" s="44"/>
      <c r="F5" s="44"/>
      <c r="G5" s="44"/>
      <c r="H5" s="155"/>
    </row>
    <row r="6" spans="1:8" ht="12">
      <c r="A6" s="39"/>
      <c r="B6" s="51"/>
      <c r="C6" s="39"/>
      <c r="D6" s="39"/>
      <c r="E6" s="44"/>
      <c r="F6" s="44"/>
      <c r="G6" s="44"/>
      <c r="H6" s="155"/>
    </row>
    <row r="7" spans="3:10" ht="12">
      <c r="C7" s="5"/>
      <c r="I7" s="156"/>
      <c r="J7" s="124" t="s">
        <v>373</v>
      </c>
    </row>
    <row r="8" spans="2:9" ht="12">
      <c r="B8" s="108"/>
      <c r="C8" s="109"/>
      <c r="D8" s="32"/>
      <c r="E8" s="47"/>
      <c r="F8" s="47"/>
      <c r="G8" s="47"/>
      <c r="H8" s="158"/>
      <c r="I8" s="159" t="s">
        <v>374</v>
      </c>
    </row>
    <row r="9" spans="2:9" ht="12">
      <c r="B9" s="110"/>
      <c r="C9" s="111"/>
      <c r="D9" s="16"/>
      <c r="E9" s="48"/>
      <c r="F9" s="160">
        <v>2008</v>
      </c>
      <c r="G9" s="160">
        <v>2009</v>
      </c>
      <c r="H9" s="160">
        <v>2010</v>
      </c>
      <c r="I9" s="161">
        <v>2011</v>
      </c>
    </row>
    <row r="10" spans="2:8" ht="12">
      <c r="B10" s="162" t="s">
        <v>375</v>
      </c>
      <c r="C10" s="163" t="s">
        <v>203</v>
      </c>
      <c r="D10" s="162" t="s">
        <v>376</v>
      </c>
      <c r="E10" s="164" t="s">
        <v>265</v>
      </c>
      <c r="H10" s="153" t="s">
        <v>377</v>
      </c>
    </row>
    <row r="11" spans="1:9" ht="12">
      <c r="A11" s="39"/>
      <c r="B11" s="112">
        <v>68</v>
      </c>
      <c r="C11" s="111" t="s">
        <v>378</v>
      </c>
      <c r="D11" s="111" t="s">
        <v>379</v>
      </c>
      <c r="E11" s="112" t="s">
        <v>365</v>
      </c>
      <c r="F11" s="112"/>
      <c r="G11" s="112"/>
      <c r="H11" s="165">
        <v>1.034</v>
      </c>
      <c r="I11" s="166">
        <v>1.035</v>
      </c>
    </row>
    <row r="12" spans="1:9" ht="12">
      <c r="A12" s="39"/>
      <c r="B12" s="119">
        <v>1190</v>
      </c>
      <c r="C12" s="167" t="s">
        <v>380</v>
      </c>
      <c r="D12" s="167" t="s">
        <v>381</v>
      </c>
      <c r="E12" s="112"/>
      <c r="F12" s="112"/>
      <c r="G12" s="112"/>
      <c r="H12" s="165">
        <v>0.876</v>
      </c>
      <c r="I12" s="166">
        <v>0.876</v>
      </c>
    </row>
    <row r="13" spans="2:9" ht="12">
      <c r="B13" s="119">
        <v>2477</v>
      </c>
      <c r="C13" s="115" t="s">
        <v>285</v>
      </c>
      <c r="D13" s="115" t="s">
        <v>286</v>
      </c>
      <c r="E13" s="112" t="s">
        <v>365</v>
      </c>
      <c r="F13" s="112">
        <v>1.197</v>
      </c>
      <c r="G13" s="112">
        <v>1.197</v>
      </c>
      <c r="H13" s="165">
        <v>1.186</v>
      </c>
      <c r="I13" s="166">
        <v>1.186</v>
      </c>
    </row>
    <row r="14" spans="1:9" ht="12">
      <c r="A14" s="39"/>
      <c r="B14" s="119">
        <v>2500</v>
      </c>
      <c r="C14" s="57" t="s">
        <v>226</v>
      </c>
      <c r="D14" s="57" t="s">
        <v>303</v>
      </c>
      <c r="E14" s="112" t="s">
        <v>365</v>
      </c>
      <c r="F14" s="112"/>
      <c r="G14" s="112"/>
      <c r="H14" s="165">
        <v>0.956</v>
      </c>
      <c r="I14" s="166">
        <v>0.956</v>
      </c>
    </row>
    <row r="15" spans="2:9" ht="12">
      <c r="B15" s="112">
        <v>3173</v>
      </c>
      <c r="C15" s="117" t="s">
        <v>254</v>
      </c>
      <c r="D15" s="111" t="s">
        <v>243</v>
      </c>
      <c r="E15" s="112" t="s">
        <v>382</v>
      </c>
      <c r="F15" s="112"/>
      <c r="G15" s="112"/>
      <c r="H15" s="165">
        <v>1.017</v>
      </c>
      <c r="I15" s="168">
        <v>1.017</v>
      </c>
    </row>
    <row r="16" spans="2:9" ht="12">
      <c r="B16" s="119">
        <v>3525</v>
      </c>
      <c r="C16" s="169" t="s">
        <v>383</v>
      </c>
      <c r="D16" s="170" t="s">
        <v>384</v>
      </c>
      <c r="E16" s="112"/>
      <c r="F16" s="112"/>
      <c r="G16" s="112"/>
      <c r="H16" s="165">
        <v>1.037</v>
      </c>
      <c r="I16" s="166">
        <v>1.039</v>
      </c>
    </row>
    <row r="17" spans="2:9" ht="12">
      <c r="B17" s="119">
        <v>3765</v>
      </c>
      <c r="C17" s="115" t="s">
        <v>385</v>
      </c>
      <c r="D17" s="57" t="s">
        <v>386</v>
      </c>
      <c r="E17" s="112"/>
      <c r="F17" s="112"/>
      <c r="G17" s="112"/>
      <c r="H17" s="165">
        <v>1.25</v>
      </c>
      <c r="I17" s="166">
        <v>1.25</v>
      </c>
    </row>
    <row r="18" spans="1:9" ht="12">
      <c r="A18" s="39"/>
      <c r="B18" s="119">
        <v>4004</v>
      </c>
      <c r="C18" s="57" t="s">
        <v>215</v>
      </c>
      <c r="D18" s="57" t="s">
        <v>216</v>
      </c>
      <c r="E18" s="112" t="s">
        <v>365</v>
      </c>
      <c r="F18" s="112">
        <v>1.071</v>
      </c>
      <c r="G18" s="116"/>
      <c r="H18" s="165">
        <v>1.069</v>
      </c>
      <c r="I18" s="166">
        <v>1.067</v>
      </c>
    </row>
    <row r="19" spans="1:9" ht="12">
      <c r="A19" s="39"/>
      <c r="B19" s="119">
        <v>4506</v>
      </c>
      <c r="C19" s="115" t="s">
        <v>387</v>
      </c>
      <c r="D19" s="171" t="s">
        <v>388</v>
      </c>
      <c r="E19" s="112"/>
      <c r="F19" s="112"/>
      <c r="G19" s="116"/>
      <c r="H19" s="165">
        <v>1.152</v>
      </c>
      <c r="I19" s="166">
        <v>1.153</v>
      </c>
    </row>
    <row r="20" spans="1:9" ht="12">
      <c r="A20" s="39"/>
      <c r="B20" s="112">
        <v>4774</v>
      </c>
      <c r="C20" s="111" t="s">
        <v>389</v>
      </c>
      <c r="D20" s="111" t="s">
        <v>390</v>
      </c>
      <c r="E20" s="112" t="s">
        <v>382</v>
      </c>
      <c r="F20" s="112"/>
      <c r="G20" s="112"/>
      <c r="H20" s="172">
        <v>1.021</v>
      </c>
      <c r="I20" s="166">
        <v>1.012</v>
      </c>
    </row>
    <row r="21" spans="1:9" ht="12">
      <c r="A21" s="39"/>
      <c r="B21" s="119">
        <v>4825.1</v>
      </c>
      <c r="C21" s="115" t="s">
        <v>291</v>
      </c>
      <c r="D21" s="57" t="s">
        <v>208</v>
      </c>
      <c r="E21" s="112" t="s">
        <v>365</v>
      </c>
      <c r="F21" s="112"/>
      <c r="G21" s="112"/>
      <c r="H21" s="165">
        <v>0.888</v>
      </c>
      <c r="I21" s="166">
        <v>0.889</v>
      </c>
    </row>
    <row r="22" spans="2:9" ht="12">
      <c r="B22" s="112">
        <v>4825.2</v>
      </c>
      <c r="C22" s="111" t="s">
        <v>252</v>
      </c>
      <c r="D22" s="111" t="s">
        <v>253</v>
      </c>
      <c r="E22" s="112" t="s">
        <v>382</v>
      </c>
      <c r="F22" s="112">
        <v>0.919</v>
      </c>
      <c r="G22" s="112">
        <v>0.918</v>
      </c>
      <c r="H22" s="165">
        <v>0.914</v>
      </c>
      <c r="I22" s="168">
        <v>0.914</v>
      </c>
    </row>
    <row r="23" spans="1:9" ht="12">
      <c r="A23" s="39"/>
      <c r="B23" s="126">
        <v>4932</v>
      </c>
      <c r="C23" s="120" t="s">
        <v>245</v>
      </c>
      <c r="D23" s="120" t="s">
        <v>244</v>
      </c>
      <c r="E23" s="112" t="s">
        <v>382</v>
      </c>
      <c r="F23" s="112"/>
      <c r="G23" s="112">
        <v>0.992</v>
      </c>
      <c r="H23" s="165">
        <v>0.992</v>
      </c>
      <c r="I23" s="168">
        <v>0.992</v>
      </c>
    </row>
    <row r="24" spans="2:9" ht="12">
      <c r="B24" s="112">
        <v>5055</v>
      </c>
      <c r="C24" s="111" t="s">
        <v>391</v>
      </c>
      <c r="D24" s="111" t="s">
        <v>213</v>
      </c>
      <c r="E24" s="112"/>
      <c r="F24" s="112">
        <v>1.038</v>
      </c>
      <c r="G24" s="112">
        <v>1.039</v>
      </c>
      <c r="H24" s="165">
        <v>1.039</v>
      </c>
      <c r="I24" s="166">
        <v>1.044</v>
      </c>
    </row>
    <row r="25" spans="2:9" ht="12">
      <c r="B25" s="119">
        <v>5157</v>
      </c>
      <c r="C25" s="169" t="s">
        <v>392</v>
      </c>
      <c r="D25" s="167" t="s">
        <v>393</v>
      </c>
      <c r="E25" s="112"/>
      <c r="F25" s="112"/>
      <c r="G25" s="112"/>
      <c r="H25" s="165">
        <v>1.001</v>
      </c>
      <c r="I25" s="166">
        <v>0.998</v>
      </c>
    </row>
    <row r="26" spans="2:9" ht="12">
      <c r="B26" s="119">
        <v>5412</v>
      </c>
      <c r="C26" s="169" t="s">
        <v>394</v>
      </c>
      <c r="D26" s="169" t="s">
        <v>395</v>
      </c>
      <c r="E26" s="112"/>
      <c r="F26" s="112"/>
      <c r="G26" s="112"/>
      <c r="H26" s="165">
        <v>0.977</v>
      </c>
      <c r="I26" s="166">
        <v>0.977</v>
      </c>
    </row>
    <row r="27" spans="1:9" ht="12">
      <c r="A27" s="39"/>
      <c r="B27" s="119">
        <v>5503</v>
      </c>
      <c r="C27" s="57" t="s">
        <v>221</v>
      </c>
      <c r="D27" s="57" t="s">
        <v>300</v>
      </c>
      <c r="E27" s="112" t="s">
        <v>365</v>
      </c>
      <c r="F27" s="112">
        <v>1.141</v>
      </c>
      <c r="G27" s="112">
        <v>1.143</v>
      </c>
      <c r="H27" s="165">
        <v>1.139</v>
      </c>
      <c r="I27" s="168">
        <v>1.139</v>
      </c>
    </row>
    <row r="28" spans="1:9" ht="12">
      <c r="A28" s="39"/>
      <c r="B28" s="112">
        <v>5550</v>
      </c>
      <c r="C28" s="111" t="s">
        <v>246</v>
      </c>
      <c r="D28" s="120" t="s">
        <v>244</v>
      </c>
      <c r="E28" s="112" t="s">
        <v>382</v>
      </c>
      <c r="F28" s="112"/>
      <c r="G28" s="112"/>
      <c r="H28" s="165">
        <v>0.99</v>
      </c>
      <c r="I28" s="168">
        <v>0.99</v>
      </c>
    </row>
    <row r="29" spans="2:9" ht="12">
      <c r="B29" s="119">
        <v>5785</v>
      </c>
      <c r="C29" s="57" t="s">
        <v>214</v>
      </c>
      <c r="D29" s="169" t="s">
        <v>396</v>
      </c>
      <c r="E29" s="112" t="s">
        <v>365</v>
      </c>
      <c r="F29" s="112">
        <v>1.095</v>
      </c>
      <c r="G29" s="112">
        <v>1.098</v>
      </c>
      <c r="H29" s="172">
        <v>1.098</v>
      </c>
      <c r="I29" s="166">
        <v>1.124</v>
      </c>
    </row>
    <row r="30" spans="1:9" ht="12">
      <c r="A30" s="39"/>
      <c r="B30" s="112">
        <v>5791</v>
      </c>
      <c r="C30" s="111" t="s">
        <v>241</v>
      </c>
      <c r="D30" s="111" t="s">
        <v>243</v>
      </c>
      <c r="E30" s="112" t="s">
        <v>382</v>
      </c>
      <c r="F30" s="112"/>
      <c r="G30" s="112"/>
      <c r="H30" s="165">
        <v>1.017</v>
      </c>
      <c r="I30" s="166">
        <v>1.016</v>
      </c>
    </row>
    <row r="31" spans="1:9" ht="12">
      <c r="A31" s="39"/>
      <c r="B31" s="112">
        <v>5830</v>
      </c>
      <c r="C31" s="111" t="s">
        <v>397</v>
      </c>
      <c r="D31" s="111" t="s">
        <v>398</v>
      </c>
      <c r="E31" s="112" t="s">
        <v>365</v>
      </c>
      <c r="F31" s="112"/>
      <c r="G31" s="112">
        <v>1.035</v>
      </c>
      <c r="H31" s="165">
        <v>1.037</v>
      </c>
      <c r="I31" s="166">
        <v>1.04</v>
      </c>
    </row>
    <row r="32" spans="2:9" ht="12">
      <c r="B32" s="112">
        <v>5841</v>
      </c>
      <c r="C32" s="111" t="s">
        <v>317</v>
      </c>
      <c r="D32" s="57" t="s">
        <v>243</v>
      </c>
      <c r="E32" s="112" t="s">
        <v>365</v>
      </c>
      <c r="F32" s="112">
        <v>1.017</v>
      </c>
      <c r="G32" s="112">
        <v>1.016</v>
      </c>
      <c r="H32" s="165">
        <v>1.015</v>
      </c>
      <c r="I32" s="166">
        <v>1.014</v>
      </c>
    </row>
    <row r="33" spans="2:9" ht="12">
      <c r="B33" s="112">
        <v>5865</v>
      </c>
      <c r="C33" s="111" t="s">
        <v>223</v>
      </c>
      <c r="D33" s="111" t="s">
        <v>216</v>
      </c>
      <c r="E33" s="112" t="s">
        <v>365</v>
      </c>
      <c r="F33" s="112">
        <v>1.072</v>
      </c>
      <c r="G33" s="112">
        <v>1.069</v>
      </c>
      <c r="H33" s="165">
        <v>1.069</v>
      </c>
      <c r="I33" s="168">
        <v>1.069</v>
      </c>
    </row>
    <row r="34" spans="1:9" ht="12">
      <c r="A34" s="39"/>
      <c r="B34" s="119">
        <v>5870</v>
      </c>
      <c r="C34" s="115" t="s">
        <v>306</v>
      </c>
      <c r="D34" s="115" t="s">
        <v>307</v>
      </c>
      <c r="E34" s="112"/>
      <c r="F34" s="112">
        <v>1.068</v>
      </c>
      <c r="G34" s="112">
        <v>1.067</v>
      </c>
      <c r="H34" s="165">
        <v>1.07</v>
      </c>
      <c r="I34" s="166">
        <v>1.071</v>
      </c>
    </row>
    <row r="35" spans="2:9" ht="12">
      <c r="B35" s="112">
        <v>5933</v>
      </c>
      <c r="C35" s="111" t="s">
        <v>242</v>
      </c>
      <c r="D35" s="111" t="s">
        <v>243</v>
      </c>
      <c r="E35" s="112" t="s">
        <v>382</v>
      </c>
      <c r="F35" s="112">
        <v>1.018</v>
      </c>
      <c r="G35" s="112">
        <v>1.016</v>
      </c>
      <c r="H35" s="165">
        <v>1.016</v>
      </c>
      <c r="I35" s="166">
        <v>1.015</v>
      </c>
    </row>
    <row r="36" spans="1:9" ht="12">
      <c r="A36" s="39"/>
      <c r="B36" s="119">
        <v>6155</v>
      </c>
      <c r="C36" s="57" t="s">
        <v>219</v>
      </c>
      <c r="D36" s="57" t="s">
        <v>220</v>
      </c>
      <c r="E36" s="112" t="s">
        <v>365</v>
      </c>
      <c r="F36" s="112">
        <v>1.028</v>
      </c>
      <c r="G36" s="112">
        <v>1.025</v>
      </c>
      <c r="H36" s="165">
        <v>1.025</v>
      </c>
      <c r="I36" s="166">
        <v>1.022</v>
      </c>
    </row>
    <row r="37" spans="2:9" ht="12">
      <c r="B37" s="119">
        <v>6308</v>
      </c>
      <c r="C37" s="57" t="s">
        <v>289</v>
      </c>
      <c r="D37" s="57" t="s">
        <v>290</v>
      </c>
      <c r="E37" s="112" t="s">
        <v>365</v>
      </c>
      <c r="F37" s="112">
        <v>1.287</v>
      </c>
      <c r="G37" s="112">
        <v>1.281</v>
      </c>
      <c r="H37" s="165">
        <v>1.282</v>
      </c>
      <c r="I37" s="166">
        <v>1.283</v>
      </c>
    </row>
    <row r="38" spans="2:9" ht="12">
      <c r="B38" s="119">
        <v>6318</v>
      </c>
      <c r="C38" s="169" t="s">
        <v>399</v>
      </c>
      <c r="D38" s="169" t="s">
        <v>400</v>
      </c>
      <c r="E38" s="112"/>
      <c r="F38" s="112"/>
      <c r="G38" s="112"/>
      <c r="H38" s="165">
        <v>1.029</v>
      </c>
      <c r="I38" s="166">
        <v>1.027</v>
      </c>
    </row>
    <row r="39" spans="2:9" ht="12">
      <c r="B39" s="119">
        <v>6377</v>
      </c>
      <c r="C39" s="169" t="s">
        <v>401</v>
      </c>
      <c r="D39" s="169" t="s">
        <v>402</v>
      </c>
      <c r="E39" s="112"/>
      <c r="F39" s="112"/>
      <c r="G39" s="112"/>
      <c r="H39" s="165">
        <v>1.02</v>
      </c>
      <c r="I39" s="166">
        <v>1.024</v>
      </c>
    </row>
    <row r="40" spans="2:9" ht="12">
      <c r="B40" s="119">
        <v>6379</v>
      </c>
      <c r="C40" s="57" t="s">
        <v>403</v>
      </c>
      <c r="D40" s="57" t="s">
        <v>404</v>
      </c>
      <c r="E40" s="112" t="s">
        <v>365</v>
      </c>
      <c r="F40" s="112">
        <v>1.044</v>
      </c>
      <c r="G40" s="112">
        <v>1.046</v>
      </c>
      <c r="H40" s="165">
        <v>1.046</v>
      </c>
      <c r="I40" s="168">
        <v>1.046</v>
      </c>
    </row>
    <row r="41" spans="2:9" ht="12">
      <c r="B41" s="119">
        <v>6482</v>
      </c>
      <c r="C41" s="115" t="s">
        <v>405</v>
      </c>
      <c r="D41" s="115" t="s">
        <v>406</v>
      </c>
      <c r="E41" s="112"/>
      <c r="F41" s="112"/>
      <c r="G41" s="112"/>
      <c r="H41" s="165">
        <v>0.935</v>
      </c>
      <c r="I41" s="166">
        <v>0.935</v>
      </c>
    </row>
    <row r="42" spans="1:9" ht="12">
      <c r="A42" s="39"/>
      <c r="B42" s="119">
        <v>3</v>
      </c>
      <c r="C42" s="115" t="s">
        <v>322</v>
      </c>
      <c r="D42" s="115" t="s">
        <v>323</v>
      </c>
      <c r="E42" s="112" t="s">
        <v>365</v>
      </c>
      <c r="F42" s="112"/>
      <c r="G42" s="112"/>
      <c r="H42" s="172">
        <v>0.797</v>
      </c>
      <c r="I42" s="168">
        <v>0.797</v>
      </c>
    </row>
    <row r="43" spans="2:9" ht="12">
      <c r="B43" s="119">
        <v>44</v>
      </c>
      <c r="C43" s="115" t="s">
        <v>297</v>
      </c>
      <c r="D43" s="57" t="s">
        <v>206</v>
      </c>
      <c r="E43" s="112" t="s">
        <v>365</v>
      </c>
      <c r="F43" s="112"/>
      <c r="G43" s="112"/>
      <c r="H43" s="172">
        <v>0.85</v>
      </c>
      <c r="I43" s="168">
        <v>0.85</v>
      </c>
    </row>
    <row r="44" spans="2:9" ht="12">
      <c r="B44" s="119">
        <v>241</v>
      </c>
      <c r="C44" s="52" t="s">
        <v>295</v>
      </c>
      <c r="D44" s="58" t="s">
        <v>296</v>
      </c>
      <c r="E44" s="112" t="s">
        <v>365</v>
      </c>
      <c r="F44" s="112"/>
      <c r="G44" s="112"/>
      <c r="H44" s="172">
        <v>0.971</v>
      </c>
      <c r="I44" s="168">
        <v>0.971</v>
      </c>
    </row>
    <row r="45" spans="1:9" ht="12">
      <c r="A45" s="39"/>
      <c r="B45" s="119">
        <v>2177</v>
      </c>
      <c r="C45" s="57" t="s">
        <v>301</v>
      </c>
      <c r="D45" s="58" t="s">
        <v>302</v>
      </c>
      <c r="E45" s="112" t="s">
        <v>365</v>
      </c>
      <c r="F45" s="112"/>
      <c r="G45" s="112"/>
      <c r="H45" s="172">
        <v>0.708</v>
      </c>
      <c r="I45" s="168">
        <v>0.708</v>
      </c>
    </row>
    <row r="46" spans="1:9" ht="12">
      <c r="A46" s="39"/>
      <c r="B46" s="119">
        <v>3689</v>
      </c>
      <c r="C46" s="57" t="s">
        <v>308</v>
      </c>
      <c r="D46" s="58" t="s">
        <v>309</v>
      </c>
      <c r="E46" s="112" t="s">
        <v>365</v>
      </c>
      <c r="F46" s="112"/>
      <c r="G46" s="112"/>
      <c r="H46" s="172">
        <v>0.904</v>
      </c>
      <c r="I46" s="168">
        <v>0.904</v>
      </c>
    </row>
    <row r="47" spans="1:9" ht="12">
      <c r="A47" s="39"/>
      <c r="B47" s="112">
        <v>4023</v>
      </c>
      <c r="C47" s="54" t="s">
        <v>326</v>
      </c>
      <c r="D47" s="59" t="s">
        <v>218</v>
      </c>
      <c r="E47" s="112" t="s">
        <v>365</v>
      </c>
      <c r="F47" s="112"/>
      <c r="G47" s="112"/>
      <c r="H47" s="172">
        <v>1.028</v>
      </c>
      <c r="I47" s="168">
        <v>1.028</v>
      </c>
    </row>
    <row r="48" spans="2:9" ht="12">
      <c r="B48" s="119">
        <v>4135</v>
      </c>
      <c r="C48" s="57" t="s">
        <v>212</v>
      </c>
      <c r="D48" s="58" t="s">
        <v>213</v>
      </c>
      <c r="E48" s="112" t="s">
        <v>365</v>
      </c>
      <c r="F48" s="112"/>
      <c r="G48" s="112"/>
      <c r="H48" s="172">
        <v>1.037</v>
      </c>
      <c r="I48" s="168">
        <v>1.037</v>
      </c>
    </row>
    <row r="49" spans="1:9" ht="12">
      <c r="A49" s="39"/>
      <c r="B49" s="112">
        <v>4136</v>
      </c>
      <c r="C49" s="125" t="s">
        <v>407</v>
      </c>
      <c r="D49" s="125" t="s">
        <v>408</v>
      </c>
      <c r="E49" s="112" t="s">
        <v>365</v>
      </c>
      <c r="F49" s="112"/>
      <c r="G49" s="112"/>
      <c r="H49" s="172">
        <v>0.965</v>
      </c>
      <c r="I49" s="168">
        <v>0.965</v>
      </c>
    </row>
    <row r="50" spans="2:9" ht="12">
      <c r="B50" s="119">
        <v>4677</v>
      </c>
      <c r="C50" s="111" t="s">
        <v>210</v>
      </c>
      <c r="D50" s="57" t="s">
        <v>211</v>
      </c>
      <c r="E50" s="112" t="s">
        <v>365</v>
      </c>
      <c r="F50" s="112"/>
      <c r="G50" s="112"/>
      <c r="H50" s="172">
        <v>0.95</v>
      </c>
      <c r="I50" s="168">
        <v>0.95</v>
      </c>
    </row>
    <row r="51" spans="1:9" ht="12">
      <c r="A51" s="39"/>
      <c r="B51" s="119">
        <v>4710</v>
      </c>
      <c r="C51" s="57" t="s">
        <v>299</v>
      </c>
      <c r="D51" s="57" t="s">
        <v>208</v>
      </c>
      <c r="E51" s="112" t="s">
        <v>365</v>
      </c>
      <c r="F51" s="112"/>
      <c r="G51" s="112"/>
      <c r="H51" s="172">
        <v>0.888</v>
      </c>
      <c r="I51" s="168">
        <v>0.888</v>
      </c>
    </row>
    <row r="52" spans="1:9" ht="12">
      <c r="A52" s="39"/>
      <c r="B52" s="119">
        <v>4712</v>
      </c>
      <c r="C52" s="57" t="s">
        <v>222</v>
      </c>
      <c r="D52" s="57" t="s">
        <v>208</v>
      </c>
      <c r="E52" s="112" t="s">
        <v>365</v>
      </c>
      <c r="F52" s="112"/>
      <c r="G52" s="112"/>
      <c r="H52" s="172">
        <v>0.888</v>
      </c>
      <c r="I52" s="168">
        <v>0.888</v>
      </c>
    </row>
    <row r="53" spans="2:9" ht="12">
      <c r="B53" s="119">
        <v>4794</v>
      </c>
      <c r="C53" s="57" t="s">
        <v>318</v>
      </c>
      <c r="D53" s="58" t="s">
        <v>319</v>
      </c>
      <c r="E53" s="112" t="s">
        <v>365</v>
      </c>
      <c r="F53" s="112"/>
      <c r="G53" s="112"/>
      <c r="H53" s="172">
        <v>0.85</v>
      </c>
      <c r="I53" s="168">
        <v>0.85</v>
      </c>
    </row>
    <row r="54" spans="1:9" ht="12">
      <c r="A54" s="39"/>
      <c r="B54" s="119">
        <v>4825</v>
      </c>
      <c r="C54" s="115" t="s">
        <v>291</v>
      </c>
      <c r="D54" s="57" t="s">
        <v>208</v>
      </c>
      <c r="E54" s="112" t="s">
        <v>365</v>
      </c>
      <c r="F54" s="112"/>
      <c r="G54" s="112"/>
      <c r="H54" s="172">
        <v>0.888</v>
      </c>
      <c r="I54" s="168">
        <v>0.888</v>
      </c>
    </row>
    <row r="55" spans="2:9" ht="12">
      <c r="B55" s="119">
        <v>5015</v>
      </c>
      <c r="C55" s="57" t="s">
        <v>314</v>
      </c>
      <c r="D55" s="57" t="s">
        <v>315</v>
      </c>
      <c r="E55" s="112" t="s">
        <v>365</v>
      </c>
      <c r="F55" s="112"/>
      <c r="G55" s="112"/>
      <c r="H55" s="172">
        <v>1.037</v>
      </c>
      <c r="I55" s="168">
        <v>1.037</v>
      </c>
    </row>
    <row r="56" spans="1:9" ht="12">
      <c r="A56" s="39"/>
      <c r="B56" s="112">
        <v>5016</v>
      </c>
      <c r="C56" s="54" t="s">
        <v>207</v>
      </c>
      <c r="D56" s="59" t="s">
        <v>208</v>
      </c>
      <c r="E56" s="112" t="s">
        <v>365</v>
      </c>
      <c r="F56" s="112"/>
      <c r="G56" s="112"/>
      <c r="H56" s="172">
        <v>0.888</v>
      </c>
      <c r="I56" s="168">
        <v>0.888</v>
      </c>
    </row>
    <row r="57" spans="2:9" ht="12">
      <c r="B57" s="119">
        <v>5018</v>
      </c>
      <c r="C57" s="57" t="s">
        <v>316</v>
      </c>
      <c r="D57" s="58" t="s">
        <v>208</v>
      </c>
      <c r="E57" s="112" t="s">
        <v>365</v>
      </c>
      <c r="F57" s="112"/>
      <c r="G57" s="112"/>
      <c r="H57" s="172">
        <v>0.888</v>
      </c>
      <c r="I57" s="168">
        <v>0.888</v>
      </c>
    </row>
    <row r="58" spans="2:9" ht="12">
      <c r="B58" s="119">
        <v>5084</v>
      </c>
      <c r="C58" s="57" t="s">
        <v>298</v>
      </c>
      <c r="D58" s="57" t="s">
        <v>208</v>
      </c>
      <c r="E58" s="112" t="s">
        <v>365</v>
      </c>
      <c r="F58" s="112"/>
      <c r="G58" s="112"/>
      <c r="H58" s="172">
        <v>0.888</v>
      </c>
      <c r="I58" s="168">
        <v>0.888</v>
      </c>
    </row>
    <row r="59" spans="2:9" ht="12">
      <c r="B59" s="112">
        <v>5248</v>
      </c>
      <c r="C59" s="111" t="s">
        <v>224</v>
      </c>
      <c r="D59" s="59" t="s">
        <v>225</v>
      </c>
      <c r="E59" s="112" t="s">
        <v>365</v>
      </c>
      <c r="F59" s="112"/>
      <c r="G59" s="112"/>
      <c r="H59" s="172">
        <v>0.951</v>
      </c>
      <c r="I59" s="168">
        <v>0.951</v>
      </c>
    </row>
    <row r="60" spans="1:9" ht="12">
      <c r="A60" s="39"/>
      <c r="B60" s="119">
        <v>5253</v>
      </c>
      <c r="C60" s="57" t="s">
        <v>217</v>
      </c>
      <c r="D60" s="58" t="s">
        <v>218</v>
      </c>
      <c r="E60" s="112" t="s">
        <v>365</v>
      </c>
      <c r="F60" s="112"/>
      <c r="G60" s="112"/>
      <c r="H60" s="172">
        <v>1.028</v>
      </c>
      <c r="I60" s="168">
        <v>1.028</v>
      </c>
    </row>
    <row r="61" spans="1:9" ht="12">
      <c r="A61" s="39"/>
      <c r="B61" s="119">
        <v>5516</v>
      </c>
      <c r="C61" s="115" t="s">
        <v>287</v>
      </c>
      <c r="D61" s="56" t="s">
        <v>288</v>
      </c>
      <c r="E61" s="112" t="s">
        <v>365</v>
      </c>
      <c r="F61" s="112"/>
      <c r="G61" s="112"/>
      <c r="H61" s="172">
        <v>0.937</v>
      </c>
      <c r="I61" s="168">
        <v>0.937</v>
      </c>
    </row>
    <row r="62" spans="2:9" ht="12">
      <c r="B62" s="119">
        <v>5527</v>
      </c>
      <c r="C62" s="57" t="s">
        <v>209</v>
      </c>
      <c r="D62" s="58" t="s">
        <v>294</v>
      </c>
      <c r="E62" s="112" t="s">
        <v>365</v>
      </c>
      <c r="F62" s="112"/>
      <c r="G62" s="112"/>
      <c r="H62" s="172">
        <v>1.003</v>
      </c>
      <c r="I62" s="168">
        <v>1.003</v>
      </c>
    </row>
    <row r="63" spans="2:9" ht="12">
      <c r="B63" s="112">
        <v>5920</v>
      </c>
      <c r="C63" s="111" t="s">
        <v>204</v>
      </c>
      <c r="D63" s="59" t="s">
        <v>205</v>
      </c>
      <c r="E63" s="112" t="s">
        <v>365</v>
      </c>
      <c r="F63" s="112"/>
      <c r="G63" s="112"/>
      <c r="H63" s="172">
        <v>0.844</v>
      </c>
      <c r="I63" s="168">
        <v>0.844</v>
      </c>
    </row>
    <row r="64" spans="1:9" ht="12">
      <c r="A64" s="39"/>
      <c r="B64" s="119">
        <v>6066</v>
      </c>
      <c r="C64" s="57" t="s">
        <v>312</v>
      </c>
      <c r="D64" s="57" t="s">
        <v>313</v>
      </c>
      <c r="E64" s="112" t="s">
        <v>365</v>
      </c>
      <c r="F64" s="112"/>
      <c r="G64" s="112"/>
      <c r="H64" s="172">
        <v>0.98</v>
      </c>
      <c r="I64" s="168">
        <v>0.98</v>
      </c>
    </row>
    <row r="65" spans="1:9" ht="12">
      <c r="A65" s="39"/>
      <c r="B65" s="112">
        <v>6287</v>
      </c>
      <c r="C65" s="54" t="s">
        <v>324</v>
      </c>
      <c r="D65" s="59" t="s">
        <v>325</v>
      </c>
      <c r="E65" s="112" t="s">
        <v>365</v>
      </c>
      <c r="F65" s="112"/>
      <c r="G65" s="112"/>
      <c r="H65" s="172">
        <v>0.951</v>
      </c>
      <c r="I65" s="168">
        <v>0.951</v>
      </c>
    </row>
    <row r="66" spans="2:9" ht="12">
      <c r="B66" s="119">
        <v>6288</v>
      </c>
      <c r="C66" s="57" t="s">
        <v>292</v>
      </c>
      <c r="D66" s="57" t="s">
        <v>293</v>
      </c>
      <c r="E66" s="112" t="s">
        <v>365</v>
      </c>
      <c r="F66" s="112"/>
      <c r="G66" s="112"/>
      <c r="H66" s="172">
        <v>1.159</v>
      </c>
      <c r="I66" s="168">
        <v>1.159</v>
      </c>
    </row>
    <row r="67" spans="1:9" ht="12">
      <c r="A67" s="39"/>
      <c r="B67" s="119">
        <v>6229</v>
      </c>
      <c r="C67" s="115" t="s">
        <v>304</v>
      </c>
      <c r="D67" s="56" t="s">
        <v>305</v>
      </c>
      <c r="E67" s="112" t="s">
        <v>365</v>
      </c>
      <c r="F67" s="112">
        <v>0.933</v>
      </c>
      <c r="G67" s="112">
        <v>0.936</v>
      </c>
      <c r="H67" s="172">
        <v>0.936</v>
      </c>
      <c r="I67" s="168">
        <v>0.936</v>
      </c>
    </row>
    <row r="68" spans="1:9" ht="12">
      <c r="A68" s="39"/>
      <c r="B68" s="119">
        <v>6311</v>
      </c>
      <c r="C68" s="57" t="s">
        <v>310</v>
      </c>
      <c r="D68" s="57" t="s">
        <v>311</v>
      </c>
      <c r="E68" s="112" t="s">
        <v>365</v>
      </c>
      <c r="F68" s="112"/>
      <c r="G68" s="112"/>
      <c r="H68" s="172">
        <v>0.944</v>
      </c>
      <c r="I68" s="168">
        <v>0.944</v>
      </c>
    </row>
    <row r="69" spans="1:9" ht="12">
      <c r="A69" s="39"/>
      <c r="B69" s="119">
        <v>6423</v>
      </c>
      <c r="C69" s="57" t="s">
        <v>320</v>
      </c>
      <c r="D69" s="57" t="s">
        <v>321</v>
      </c>
      <c r="E69" s="112" t="s">
        <v>365</v>
      </c>
      <c r="F69" s="112"/>
      <c r="G69" s="112"/>
      <c r="H69" s="172">
        <v>0.844</v>
      </c>
      <c r="I69" s="168">
        <v>0.844</v>
      </c>
    </row>
    <row r="70" spans="1:9" ht="12">
      <c r="A70" s="39"/>
      <c r="B70" s="112">
        <v>7717</v>
      </c>
      <c r="C70" s="117" t="s">
        <v>330</v>
      </c>
      <c r="D70" s="59" t="s">
        <v>331</v>
      </c>
      <c r="E70" s="112" t="s">
        <v>365</v>
      </c>
      <c r="F70" s="112"/>
      <c r="G70" s="112"/>
      <c r="H70" s="172">
        <v>0.867</v>
      </c>
      <c r="I70" s="168">
        <v>0.867</v>
      </c>
    </row>
    <row r="71" spans="1:9" ht="12">
      <c r="A71" s="39"/>
      <c r="B71" s="112">
        <v>3687</v>
      </c>
      <c r="C71" s="111" t="s">
        <v>409</v>
      </c>
      <c r="D71" s="59" t="s">
        <v>410</v>
      </c>
      <c r="E71" s="112" t="s">
        <v>382</v>
      </c>
      <c r="F71" s="112"/>
      <c r="G71" s="112"/>
      <c r="H71" s="172">
        <v>0.93</v>
      </c>
      <c r="I71" s="168">
        <v>0.93</v>
      </c>
    </row>
    <row r="72" spans="1:9" ht="12">
      <c r="A72" s="39"/>
      <c r="B72" s="112">
        <v>4639</v>
      </c>
      <c r="C72" s="111" t="s">
        <v>255</v>
      </c>
      <c r="D72" s="59" t="s">
        <v>211</v>
      </c>
      <c r="E72" s="112" t="s">
        <v>382</v>
      </c>
      <c r="F72" s="112"/>
      <c r="G72" s="112"/>
      <c r="H72" s="172">
        <v>0.95</v>
      </c>
      <c r="I72" s="168">
        <v>0.95</v>
      </c>
    </row>
    <row r="73" spans="1:9" ht="12">
      <c r="A73" s="39"/>
      <c r="B73" s="112">
        <v>4832</v>
      </c>
      <c r="C73" s="111" t="s">
        <v>249</v>
      </c>
      <c r="D73" s="59" t="s">
        <v>250</v>
      </c>
      <c r="E73" s="112" t="s">
        <v>382</v>
      </c>
      <c r="F73" s="112"/>
      <c r="G73" s="112"/>
      <c r="H73" s="172">
        <v>0.98</v>
      </c>
      <c r="I73" s="168">
        <v>0.98</v>
      </c>
    </row>
    <row r="74" spans="1:9" ht="12">
      <c r="A74" s="39"/>
      <c r="B74" s="112">
        <v>5020</v>
      </c>
      <c r="C74" s="111" t="s">
        <v>247</v>
      </c>
      <c r="D74" s="59" t="s">
        <v>248</v>
      </c>
      <c r="E74" s="112" t="s">
        <v>382</v>
      </c>
      <c r="F74" s="112"/>
      <c r="G74" s="112"/>
      <c r="H74" s="172">
        <v>0.988</v>
      </c>
      <c r="I74" s="168">
        <v>0.988</v>
      </c>
    </row>
    <row r="75" spans="2:9" ht="12">
      <c r="B75" s="112">
        <v>5404</v>
      </c>
      <c r="C75" s="111" t="s">
        <v>251</v>
      </c>
      <c r="D75" s="59" t="s">
        <v>411</v>
      </c>
      <c r="E75" s="112" t="s">
        <v>382</v>
      </c>
      <c r="F75" s="112"/>
      <c r="G75" s="112"/>
      <c r="H75" s="172">
        <v>0.988</v>
      </c>
      <c r="I75" s="168">
        <v>0.988</v>
      </c>
    </row>
    <row r="76" spans="2:9" ht="12">
      <c r="B76" s="112">
        <v>66</v>
      </c>
      <c r="C76" s="111" t="s">
        <v>412</v>
      </c>
      <c r="D76" s="59" t="s">
        <v>201</v>
      </c>
      <c r="E76" s="112" t="s">
        <v>413</v>
      </c>
      <c r="F76" s="112"/>
      <c r="G76" s="112"/>
      <c r="H76" s="172">
        <v>0.817</v>
      </c>
      <c r="I76" s="168">
        <v>0.817</v>
      </c>
    </row>
    <row r="77" spans="1:9" ht="12">
      <c r="A77" s="39"/>
      <c r="B77" s="112">
        <v>164</v>
      </c>
      <c r="C77" s="111" t="s">
        <v>279</v>
      </c>
      <c r="D77" s="59" t="s">
        <v>280</v>
      </c>
      <c r="E77" s="112" t="s">
        <v>413</v>
      </c>
      <c r="F77" s="112"/>
      <c r="G77" s="112"/>
      <c r="H77" s="172">
        <v>0.844</v>
      </c>
      <c r="I77" s="168">
        <v>0.844</v>
      </c>
    </row>
    <row r="78" spans="2:9" ht="12">
      <c r="B78" s="112">
        <v>167</v>
      </c>
      <c r="C78" s="111" t="s">
        <v>414</v>
      </c>
      <c r="D78" s="59" t="s">
        <v>415</v>
      </c>
      <c r="E78" s="112" t="s">
        <v>413</v>
      </c>
      <c r="F78" s="112"/>
      <c r="G78" s="112"/>
      <c r="H78" s="172">
        <v>0.885</v>
      </c>
      <c r="I78" s="168">
        <v>0.885</v>
      </c>
    </row>
    <row r="79" spans="2:9" ht="12">
      <c r="B79" s="112">
        <v>375</v>
      </c>
      <c r="C79" s="111" t="s">
        <v>416</v>
      </c>
      <c r="D79" s="59" t="s">
        <v>281</v>
      </c>
      <c r="E79" s="112" t="s">
        <v>413</v>
      </c>
      <c r="F79" s="112"/>
      <c r="G79" s="112"/>
      <c r="H79" s="172">
        <v>0.828</v>
      </c>
      <c r="I79" s="168">
        <v>0.828</v>
      </c>
    </row>
    <row r="80" spans="1:9" ht="12">
      <c r="A80" s="39"/>
      <c r="B80" s="112">
        <v>4418</v>
      </c>
      <c r="C80" s="111" t="s">
        <v>417</v>
      </c>
      <c r="D80" s="59" t="s">
        <v>202</v>
      </c>
      <c r="E80" s="112" t="s">
        <v>413</v>
      </c>
      <c r="F80" s="112"/>
      <c r="G80" s="112"/>
      <c r="H80" s="172">
        <v>0.844</v>
      </c>
      <c r="I80" s="168">
        <v>0.844</v>
      </c>
    </row>
    <row r="81" spans="2:9" ht="12">
      <c r="B81" s="112">
        <v>5426</v>
      </c>
      <c r="C81" s="111" t="s">
        <v>418</v>
      </c>
      <c r="D81" s="59" t="s">
        <v>419</v>
      </c>
      <c r="E81" s="112" t="s">
        <v>413</v>
      </c>
      <c r="F81" s="112"/>
      <c r="G81" s="112"/>
      <c r="H81" s="172">
        <v>0.822</v>
      </c>
      <c r="I81" s="168">
        <v>0.822</v>
      </c>
    </row>
    <row r="82" spans="2:9" ht="12">
      <c r="B82" s="112">
        <v>11</v>
      </c>
      <c r="C82" s="111" t="s">
        <v>420</v>
      </c>
      <c r="D82" s="111"/>
      <c r="E82" s="112" t="s">
        <v>421</v>
      </c>
      <c r="F82" s="112"/>
      <c r="G82" s="112"/>
      <c r="H82" s="172">
        <v>0.85</v>
      </c>
      <c r="I82" s="168">
        <v>0.85</v>
      </c>
    </row>
    <row r="83" spans="2:9" ht="12">
      <c r="B83" s="112">
        <v>4621</v>
      </c>
      <c r="C83" s="111" t="s">
        <v>422</v>
      </c>
      <c r="D83" s="111" t="s">
        <v>423</v>
      </c>
      <c r="E83" s="112" t="s">
        <v>421</v>
      </c>
      <c r="F83" s="112">
        <v>0.942</v>
      </c>
      <c r="G83" s="172">
        <v>0.912</v>
      </c>
      <c r="H83" s="172">
        <v>0.912</v>
      </c>
      <c r="I83" s="168">
        <v>0.912</v>
      </c>
    </row>
    <row r="84" spans="2:9" ht="12">
      <c r="B84" s="112">
        <v>4750</v>
      </c>
      <c r="C84" s="117" t="s">
        <v>282</v>
      </c>
      <c r="D84" s="59" t="s">
        <v>283</v>
      </c>
      <c r="E84" s="112" t="s">
        <v>421</v>
      </c>
      <c r="F84" s="112"/>
      <c r="G84" s="112"/>
      <c r="H84" s="172">
        <v>0.996</v>
      </c>
      <c r="I84" s="168">
        <v>0.996</v>
      </c>
    </row>
    <row r="85" spans="2:3" ht="12">
      <c r="B85" s="13"/>
      <c r="C85" s="118"/>
    </row>
    <row r="86" ht="12">
      <c r="B86" s="13"/>
    </row>
    <row r="87" ht="12">
      <c r="B87" s="13"/>
    </row>
    <row r="88" ht="12">
      <c r="B88" s="13"/>
    </row>
    <row r="89" ht="12">
      <c r="B89" s="13"/>
    </row>
    <row r="90" ht="12">
      <c r="B90" s="13"/>
    </row>
    <row r="91" ht="12">
      <c r="B91" s="13"/>
    </row>
    <row r="92" ht="12">
      <c r="B92" s="13"/>
    </row>
    <row r="93" ht="12">
      <c r="B93" s="13"/>
    </row>
    <row r="94" ht="12">
      <c r="B94" s="13"/>
    </row>
    <row r="95" ht="12">
      <c r="B95" s="13"/>
    </row>
    <row r="96" ht="12">
      <c r="B96" s="13"/>
    </row>
    <row r="97" ht="12">
      <c r="B97" s="13"/>
    </row>
    <row r="98" ht="12">
      <c r="B98" s="13"/>
    </row>
  </sheetData>
  <sheetProtection/>
  <printOptions/>
  <pageMargins left="0.787" right="0.787" top="0.984" bottom="0.984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21">
      <selection activeCell="A21" sqref="A1:IV16384"/>
    </sheetView>
  </sheetViews>
  <sheetFormatPr defaultColWidth="9.140625" defaultRowHeight="12"/>
  <cols>
    <col min="1" max="1" width="3.8515625" style="8" customWidth="1"/>
    <col min="2" max="2" width="9.00390625" style="2" customWidth="1"/>
    <col min="3" max="3" width="11.421875" style="2" customWidth="1"/>
    <col min="4" max="4" width="6.57421875" style="2" customWidth="1"/>
    <col min="5" max="5" width="21.140625" style="9" customWidth="1"/>
    <col min="6" max="6" width="21.140625" style="8" customWidth="1"/>
    <col min="7" max="8" width="7.7109375" style="11" customWidth="1"/>
    <col min="9" max="9" width="9.7109375" style="2" customWidth="1"/>
    <col min="10" max="10" width="5.7109375" style="12" customWidth="1"/>
    <col min="11" max="12" width="9.7109375" style="2" customWidth="1"/>
    <col min="13" max="13" width="5.7109375" style="11" customWidth="1"/>
    <col min="14" max="15" width="7.28125" style="2" customWidth="1"/>
    <col min="16" max="16384" width="9.140625" style="8" customWidth="1"/>
  </cols>
  <sheetData>
    <row r="1" spans="3:22" ht="12">
      <c r="C1" s="103"/>
      <c r="P1" s="2"/>
      <c r="Q1" s="2"/>
      <c r="R1" s="12"/>
      <c r="S1" s="11"/>
      <c r="T1" s="11"/>
      <c r="U1" s="2"/>
      <c r="V1" s="2"/>
    </row>
    <row r="2" spans="2:22" s="39" customFormat="1" ht="12">
      <c r="B2" s="13"/>
      <c r="C2" s="13"/>
      <c r="D2" s="38" t="s">
        <v>232</v>
      </c>
      <c r="F2" s="13"/>
      <c r="G2" s="13"/>
      <c r="H2" s="13"/>
      <c r="I2" s="38" t="s">
        <v>235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270</v>
      </c>
      <c r="U2" s="13"/>
      <c r="V2" s="13"/>
    </row>
    <row r="3" spans="2:22" s="39" customFormat="1" ht="12">
      <c r="B3" s="13"/>
      <c r="C3" s="13"/>
      <c r="D3" s="38" t="s">
        <v>332</v>
      </c>
      <c r="F3" s="13"/>
      <c r="G3" s="13"/>
      <c r="H3" s="13"/>
      <c r="I3" s="38" t="s">
        <v>236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271</v>
      </c>
      <c r="T3" s="39" t="s">
        <v>276</v>
      </c>
      <c r="U3" s="13"/>
      <c r="V3" s="13"/>
    </row>
    <row r="4" spans="2:22" s="39" customFormat="1" ht="12">
      <c r="B4" s="13"/>
      <c r="C4" s="13"/>
      <c r="D4" s="38" t="s">
        <v>233</v>
      </c>
      <c r="F4" s="13"/>
      <c r="G4" s="13"/>
      <c r="H4" s="13"/>
      <c r="I4" s="38" t="s">
        <v>237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272</v>
      </c>
      <c r="T4" s="50" t="s">
        <v>277</v>
      </c>
      <c r="U4" s="13"/>
      <c r="V4" s="13"/>
    </row>
    <row r="5" spans="2:22" s="39" customFormat="1" ht="12">
      <c r="B5" s="13"/>
      <c r="C5" s="13"/>
      <c r="D5" s="38" t="s">
        <v>234</v>
      </c>
      <c r="F5" s="13"/>
      <c r="G5" s="13"/>
      <c r="H5" s="13"/>
      <c r="I5" s="38" t="s">
        <v>238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273</v>
      </c>
      <c r="T5" s="39" t="s">
        <v>275</v>
      </c>
      <c r="U5" s="13"/>
      <c r="V5" s="13"/>
    </row>
    <row r="6" spans="2:22" s="39" customFormat="1" ht="12">
      <c r="B6" s="13"/>
      <c r="C6" s="13"/>
      <c r="D6" s="38"/>
      <c r="F6" s="13"/>
      <c r="G6" s="13"/>
      <c r="H6" s="13"/>
      <c r="I6" s="38" t="s">
        <v>239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274</v>
      </c>
      <c r="T6" s="39" t="s">
        <v>278</v>
      </c>
      <c r="U6" s="13"/>
      <c r="V6" s="13"/>
    </row>
    <row r="7" spans="2:22" s="39" customFormat="1" ht="12">
      <c r="B7" s="129"/>
      <c r="C7" s="51" t="s">
        <v>337</v>
      </c>
      <c r="D7" s="6"/>
      <c r="F7" s="13"/>
      <c r="G7" s="13"/>
      <c r="H7" s="13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04" t="s">
        <v>366</v>
      </c>
      <c r="C8" s="106"/>
      <c r="D8" s="106"/>
      <c r="E8" s="138"/>
      <c r="F8" s="13"/>
      <c r="G8" s="13"/>
      <c r="H8" s="13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6"/>
      <c r="C9" s="104" t="s">
        <v>343</v>
      </c>
      <c r="F9" s="13"/>
      <c r="G9" s="13"/>
      <c r="H9" s="13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6"/>
      <c r="C10" s="104" t="s">
        <v>344</v>
      </c>
      <c r="F10" s="13"/>
      <c r="G10" s="13"/>
      <c r="H10" s="13"/>
      <c r="I10" s="38"/>
      <c r="J10" s="13"/>
      <c r="K10" s="13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5"/>
      <c r="C11" s="123" t="s">
        <v>353</v>
      </c>
      <c r="D11" s="5"/>
      <c r="E11" s="5"/>
      <c r="F11" s="13"/>
      <c r="G11" s="13"/>
      <c r="H11" s="13"/>
      <c r="I11" s="38"/>
      <c r="J11" s="13"/>
      <c r="K11" s="13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5" t="s">
        <v>345</v>
      </c>
      <c r="C12" s="106"/>
      <c r="D12" s="2"/>
      <c r="E12" s="9"/>
      <c r="F12" s="13"/>
      <c r="G12" s="13"/>
      <c r="H12" s="13"/>
      <c r="I12" s="38"/>
      <c r="J12" s="13"/>
      <c r="K12" s="13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3" t="s">
        <v>354</v>
      </c>
      <c r="C13" s="64"/>
      <c r="D13" s="5"/>
      <c r="E13" s="5"/>
      <c r="F13" s="13"/>
      <c r="G13" s="13"/>
      <c r="H13" s="13"/>
      <c r="I13" s="38"/>
      <c r="J13" s="13"/>
      <c r="K13" s="13"/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5" t="s">
        <v>346</v>
      </c>
      <c r="C14" s="64"/>
      <c r="D14" s="5"/>
      <c r="E14" s="5"/>
      <c r="F14" s="13"/>
      <c r="G14" s="13"/>
      <c r="H14" s="13"/>
      <c r="I14" s="38"/>
      <c r="J14" s="13"/>
      <c r="K14" s="13"/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2:22" s="39" customFormat="1" ht="12">
      <c r="B15" s="148" t="s">
        <v>355</v>
      </c>
      <c r="C15" s="149"/>
      <c r="D15" s="150"/>
      <c r="E15" s="150"/>
      <c r="F15" s="13"/>
      <c r="G15" s="13"/>
      <c r="H15" s="13"/>
      <c r="I15" s="38"/>
      <c r="J15" s="13"/>
      <c r="K15" s="13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spans="2:22" s="39" customFormat="1" ht="12">
      <c r="B16" s="51"/>
      <c r="C16" s="11"/>
      <c r="D16" s="11"/>
      <c r="E16" s="9"/>
      <c r="F16" s="13"/>
      <c r="G16" s="13"/>
      <c r="H16" s="13"/>
      <c r="I16" s="38"/>
      <c r="J16" s="13"/>
      <c r="K16" s="13"/>
      <c r="L16" s="13"/>
      <c r="M16" s="13"/>
      <c r="N16" s="13"/>
      <c r="O16" s="13"/>
      <c r="P16" s="13"/>
      <c r="Q16" s="14"/>
      <c r="R16" s="13"/>
      <c r="S16" s="51"/>
      <c r="U16" s="13"/>
      <c r="V16" s="13"/>
    </row>
    <row r="17" spans="2:22" s="38" customFormat="1" ht="24" customHeight="1">
      <c r="B17" s="13"/>
      <c r="C17" s="13"/>
      <c r="D17" s="93" t="s">
        <v>335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"/>
      <c r="S17" s="51"/>
      <c r="U17" s="13"/>
      <c r="V17" s="13"/>
    </row>
    <row r="18" spans="7:15" s="5" customFormat="1" ht="12">
      <c r="G18" s="13"/>
      <c r="H18" s="13"/>
      <c r="I18" s="6"/>
      <c r="J18" s="14"/>
      <c r="K18" s="6"/>
      <c r="L18" s="6"/>
      <c r="M18" s="13"/>
      <c r="N18" s="6"/>
      <c r="O18" s="6"/>
    </row>
    <row r="19" spans="2:15" s="5" customFormat="1" ht="12">
      <c r="B19" s="142" t="s">
        <v>227</v>
      </c>
      <c r="C19" s="325" t="s">
        <v>894</v>
      </c>
      <c r="D19" s="139"/>
      <c r="E19" s="139"/>
      <c r="F19" s="27"/>
      <c r="G19" s="42"/>
      <c r="H19" s="65"/>
      <c r="I19" s="22" t="s">
        <v>227</v>
      </c>
      <c r="J19" s="76"/>
      <c r="K19" s="77" t="str">
        <f>C19</f>
        <v>10月早朝、佐久島レース</v>
      </c>
      <c r="L19" s="42"/>
      <c r="M19" s="28"/>
      <c r="N19" s="6"/>
      <c r="O19" s="6"/>
    </row>
    <row r="20" spans="2:15" s="5" customFormat="1" ht="12">
      <c r="B20" s="140"/>
      <c r="F20" s="7"/>
      <c r="G20" s="44"/>
      <c r="H20" s="66"/>
      <c r="I20" s="6"/>
      <c r="J20" s="79"/>
      <c r="K20" s="80"/>
      <c r="L20" s="44"/>
      <c r="M20" s="29"/>
      <c r="N20" s="6"/>
      <c r="O20" s="6"/>
    </row>
    <row r="21" spans="2:15" s="5" customFormat="1" ht="12">
      <c r="B21" s="140"/>
      <c r="F21" s="7"/>
      <c r="G21" s="44"/>
      <c r="H21" s="66"/>
      <c r="I21" s="33" t="s">
        <v>228</v>
      </c>
      <c r="J21" s="82"/>
      <c r="K21" s="37" t="s">
        <v>107</v>
      </c>
      <c r="L21" s="83"/>
      <c r="M21" s="34"/>
      <c r="N21" s="6"/>
      <c r="O21" s="6"/>
    </row>
    <row r="22" spans="2:15" s="5" customFormat="1" ht="12">
      <c r="B22" s="43" t="s">
        <v>342</v>
      </c>
      <c r="C22" s="133"/>
      <c r="G22" s="44"/>
      <c r="H22" s="66"/>
      <c r="I22" s="6" t="s">
        <v>229</v>
      </c>
      <c r="J22" s="85"/>
      <c r="K22" s="53">
        <v>23</v>
      </c>
      <c r="L22" s="80" t="s">
        <v>256</v>
      </c>
      <c r="M22" s="86">
        <f>C22</f>
        <v>0</v>
      </c>
      <c r="N22" s="6"/>
      <c r="O22" s="6"/>
    </row>
    <row r="23" spans="2:15" s="5" customFormat="1" ht="12">
      <c r="B23" s="84" t="s">
        <v>230</v>
      </c>
      <c r="C23" s="134" t="s">
        <v>284</v>
      </c>
      <c r="G23" s="13"/>
      <c r="H23" s="29"/>
      <c r="I23" s="33" t="s">
        <v>230</v>
      </c>
      <c r="J23" s="87"/>
      <c r="K23" s="88" t="str">
        <f>C23</f>
        <v>5m以下</v>
      </c>
      <c r="L23" s="37"/>
      <c r="M23" s="34"/>
      <c r="N23" s="6"/>
      <c r="O23" s="6"/>
    </row>
    <row r="24" spans="2:13" ht="12">
      <c r="B24" s="143" t="s">
        <v>257</v>
      </c>
      <c r="C24" s="324">
        <v>0.2916666666666667</v>
      </c>
      <c r="D24" s="141"/>
      <c r="E24" s="141"/>
      <c r="F24" s="32"/>
      <c r="G24" s="47"/>
      <c r="H24" s="30"/>
      <c r="I24" s="25" t="s">
        <v>257</v>
      </c>
      <c r="J24" s="90"/>
      <c r="K24" s="91">
        <f>C24</f>
        <v>0.2916666666666667</v>
      </c>
      <c r="L24" s="55"/>
      <c r="M24" s="30"/>
    </row>
    <row r="25" spans="2:13" ht="12">
      <c r="B25" s="15"/>
      <c r="C25" s="15"/>
      <c r="D25" s="15"/>
      <c r="E25" s="15"/>
      <c r="F25" s="144"/>
      <c r="G25" s="48"/>
      <c r="H25" s="19"/>
      <c r="I25" s="1"/>
      <c r="J25" s="36"/>
      <c r="K25" s="1" t="s">
        <v>269</v>
      </c>
      <c r="L25" s="1" t="s">
        <v>268</v>
      </c>
      <c r="M25" s="19" t="s">
        <v>260</v>
      </c>
    </row>
    <row r="26" spans="2:13" ht="12">
      <c r="B26" s="61" t="s">
        <v>258</v>
      </c>
      <c r="C26" s="61" t="s">
        <v>363</v>
      </c>
      <c r="D26" s="61" t="s">
        <v>258</v>
      </c>
      <c r="E26" s="62" t="s">
        <v>203</v>
      </c>
      <c r="F26" s="61" t="s">
        <v>259</v>
      </c>
      <c r="G26" s="63" t="s">
        <v>265</v>
      </c>
      <c r="H26" s="55" t="s">
        <v>200</v>
      </c>
      <c r="I26" s="1" t="s">
        <v>231</v>
      </c>
      <c r="J26" s="36" t="s">
        <v>240</v>
      </c>
      <c r="K26" s="1" t="s">
        <v>266</v>
      </c>
      <c r="L26" s="1" t="s">
        <v>267</v>
      </c>
      <c r="M26" s="19" t="s">
        <v>261</v>
      </c>
    </row>
    <row r="27" spans="1:13" ht="12">
      <c r="A27" s="10"/>
      <c r="B27" s="152">
        <v>6764</v>
      </c>
      <c r="C27" s="151">
        <v>0.5570023148148148</v>
      </c>
      <c r="D27" s="20">
        <f>B27</f>
        <v>6764</v>
      </c>
      <c r="E27" s="52" t="str">
        <f>LOOKUP($D27,'台帳MRC'!$B$12:$C$105)</f>
        <v>Iyasaka</v>
      </c>
      <c r="F27" s="71" t="str">
        <f>LOOKUP($D27,'台帳MRC'!$B$12:$D$105)</f>
        <v>Aiolos 26</v>
      </c>
      <c r="G27" s="72" t="str">
        <f>LOOKUP($D27,'台帳MRC'!$B$12:$E$105)</f>
        <v>SLMYC</v>
      </c>
      <c r="H27" s="175">
        <f>LOOKUP($D27,'台帳MRC'!$B$12:$F$105)</f>
        <v>0.924</v>
      </c>
      <c r="I27" s="92">
        <f>C27</f>
        <v>0.5570023148148148</v>
      </c>
      <c r="J27" s="49">
        <f>RANK(I27,$C$27:$C$76,1)</f>
        <v>3</v>
      </c>
      <c r="K27" s="21">
        <f>I27-$C$24</f>
        <v>0.2653356481481481</v>
      </c>
      <c r="L27" s="21">
        <f>K27*H27</f>
        <v>0.24517013888888883</v>
      </c>
      <c r="M27" s="49">
        <f>RANK(L27,$L$27:$L$76,1)</f>
        <v>1</v>
      </c>
    </row>
    <row r="28" spans="1:13" ht="12">
      <c r="A28" s="10"/>
      <c r="B28" s="152">
        <v>4825.2</v>
      </c>
      <c r="C28" s="151">
        <v>0.5653935185185185</v>
      </c>
      <c r="D28" s="20">
        <f>B28</f>
        <v>4825.2</v>
      </c>
      <c r="E28" s="52" t="str">
        <f>LOOKUP($D28,'台帳MRC'!$B$12:$C$105)</f>
        <v>BeBe</v>
      </c>
      <c r="F28" s="71" t="str">
        <f>LOOKUP($D28,'台帳MRC'!$B$12:$D$105)</f>
        <v>Pioneer 9FR/PB</v>
      </c>
      <c r="G28" s="72" t="str">
        <f>LOOKUP($D28,'台帳MRC'!$B$12:$E$105)</f>
        <v>MCC</v>
      </c>
      <c r="H28" s="175">
        <f>LOOKUP($D28,'台帳MRC'!$B$12:$F$105)</f>
        <v>0.911</v>
      </c>
      <c r="I28" s="92">
        <f>C28</f>
        <v>0.5653935185185185</v>
      </c>
      <c r="J28" s="49">
        <f>RANK(I28,$C$27:$C$76,1)</f>
        <v>4</v>
      </c>
      <c r="K28" s="21">
        <f>I28-$C$24</f>
        <v>0.2737268518518518</v>
      </c>
      <c r="L28" s="21">
        <f>K28*H28</f>
        <v>0.249365162037037</v>
      </c>
      <c r="M28" s="49">
        <f>RANK(L28,$L$27:$L$76,1)</f>
        <v>2</v>
      </c>
    </row>
    <row r="29" spans="1:13" ht="12">
      <c r="A29" s="10"/>
      <c r="B29" s="152">
        <v>5791</v>
      </c>
      <c r="C29" s="151">
        <v>0.5402777777777777</v>
      </c>
      <c r="D29" s="20">
        <f>B29</f>
        <v>5791</v>
      </c>
      <c r="E29" s="52" t="str">
        <f>LOOKUP($D29,'台帳MRC'!$B$12:$C$105)</f>
        <v>Hornet</v>
      </c>
      <c r="F29" s="71" t="str">
        <f>LOOKUP($D29,'台帳MRC'!$B$12:$D$105)</f>
        <v>Seam 31</v>
      </c>
      <c r="G29" s="72" t="str">
        <f>LOOKUP($D29,'台帳MRC'!$B$12:$E$105)</f>
        <v>MCC</v>
      </c>
      <c r="H29" s="175">
        <f>LOOKUP($D29,'台帳MRC'!$B$12:$F$105)</f>
        <v>1.006</v>
      </c>
      <c r="I29" s="92">
        <f>C29</f>
        <v>0.5402777777777777</v>
      </c>
      <c r="J29" s="49">
        <f>RANK(I29,$C$27:$C$76,1)</f>
        <v>1</v>
      </c>
      <c r="K29" s="21">
        <f>I29-$C$24</f>
        <v>0.24861111111111106</v>
      </c>
      <c r="L29" s="21">
        <f>K29*H29</f>
        <v>0.25010277777777773</v>
      </c>
      <c r="M29" s="49">
        <f>RANK(L29,$L$27:$L$76,1)</f>
        <v>3</v>
      </c>
    </row>
    <row r="30" spans="1:13" ht="12">
      <c r="A30" s="10"/>
      <c r="B30" s="152">
        <v>5933</v>
      </c>
      <c r="C30" s="151">
        <v>0.5518287037037037</v>
      </c>
      <c r="D30" s="20">
        <f>B30</f>
        <v>5933</v>
      </c>
      <c r="E30" s="52" t="str">
        <f>LOOKUP($D30,'台帳MRC'!$B$12:$C$105)</f>
        <v>Dancing Beans 3</v>
      </c>
      <c r="F30" s="71" t="str">
        <f>LOOKUP($D30,'台帳MRC'!$B$12:$D$105)</f>
        <v>Seam 31</v>
      </c>
      <c r="G30" s="72" t="str">
        <f>LOOKUP($D30,'台帳MRC'!$B$12:$E$105)</f>
        <v>MCC</v>
      </c>
      <c r="H30" s="175">
        <f>LOOKUP($D30,'台帳MRC'!$B$12:$F$105)</f>
        <v>1.006</v>
      </c>
      <c r="I30" s="92">
        <f>C30</f>
        <v>0.5518287037037037</v>
      </c>
      <c r="J30" s="49">
        <f>RANK(I30,$C$27:$C$76,1)</f>
        <v>2</v>
      </c>
      <c r="K30" s="21">
        <f>I30-$C$24</f>
        <v>0.26016203703703705</v>
      </c>
      <c r="L30" s="21">
        <f>K30*H30</f>
        <v>0.2617230092592593</v>
      </c>
      <c r="M30" s="49">
        <f>RANK(L30,$L$27:$L$76,1)</f>
        <v>4</v>
      </c>
    </row>
    <row r="31" spans="2:13" ht="12">
      <c r="B31" s="152"/>
      <c r="C31" s="151"/>
      <c r="D31" s="20"/>
      <c r="E31" s="71"/>
      <c r="F31" s="71"/>
      <c r="G31" s="72"/>
      <c r="H31" s="175"/>
      <c r="I31" s="92"/>
      <c r="J31" s="49"/>
      <c r="K31" s="21"/>
      <c r="L31" s="21"/>
      <c r="M31" s="49"/>
    </row>
    <row r="32" spans="2:13" ht="12">
      <c r="B32" s="152"/>
      <c r="C32" s="151"/>
      <c r="D32" s="20"/>
      <c r="E32" s="71"/>
      <c r="F32" s="71"/>
      <c r="G32" s="72"/>
      <c r="H32" s="175"/>
      <c r="I32" s="92"/>
      <c r="J32" s="49"/>
      <c r="K32" s="21"/>
      <c r="L32" s="21"/>
      <c r="M32" s="49"/>
    </row>
    <row r="33" spans="2:13" ht="12">
      <c r="B33" s="152"/>
      <c r="C33" s="151"/>
      <c r="D33" s="20"/>
      <c r="E33" s="71"/>
      <c r="F33" s="71"/>
      <c r="G33" s="72"/>
      <c r="H33" s="175"/>
      <c r="I33" s="92"/>
      <c r="J33" s="49"/>
      <c r="K33" s="21"/>
      <c r="L33" s="21"/>
      <c r="M33" s="49"/>
    </row>
    <row r="34" spans="2:13" ht="12">
      <c r="B34" s="152"/>
      <c r="C34" s="151"/>
      <c r="D34" s="20"/>
      <c r="E34" s="71"/>
      <c r="F34" s="71"/>
      <c r="G34" s="72"/>
      <c r="H34" s="175"/>
      <c r="I34" s="92"/>
      <c r="J34" s="49"/>
      <c r="K34" s="21"/>
      <c r="L34" s="21"/>
      <c r="M34" s="49"/>
    </row>
    <row r="35" spans="2:13" ht="12">
      <c r="B35" s="152"/>
      <c r="C35" s="151"/>
      <c r="D35" s="20"/>
      <c r="E35" s="71"/>
      <c r="F35" s="71"/>
      <c r="G35" s="72"/>
      <c r="H35" s="175"/>
      <c r="I35" s="92"/>
      <c r="J35" s="49"/>
      <c r="K35" s="21"/>
      <c r="L35" s="21"/>
      <c r="M35" s="49"/>
    </row>
    <row r="36" spans="2:13" ht="12">
      <c r="B36" s="152"/>
      <c r="C36" s="151"/>
      <c r="D36" s="20"/>
      <c r="E36" s="71"/>
      <c r="F36" s="71"/>
      <c r="G36" s="72"/>
      <c r="H36" s="175"/>
      <c r="I36" s="92"/>
      <c r="J36" s="49"/>
      <c r="K36" s="21"/>
      <c r="L36" s="21"/>
      <c r="M36" s="49"/>
    </row>
    <row r="37" spans="2:13" ht="12">
      <c r="B37" s="152"/>
      <c r="C37" s="151"/>
      <c r="D37" s="20"/>
      <c r="E37" s="71"/>
      <c r="F37" s="71"/>
      <c r="G37" s="72"/>
      <c r="H37" s="175"/>
      <c r="I37" s="92"/>
      <c r="J37" s="49"/>
      <c r="K37" s="21"/>
      <c r="L37" s="21"/>
      <c r="M37" s="49"/>
    </row>
    <row r="38" spans="2:13" ht="12">
      <c r="B38" s="152"/>
      <c r="C38" s="151"/>
      <c r="D38" s="20"/>
      <c r="E38" s="71"/>
      <c r="F38" s="71"/>
      <c r="G38" s="72"/>
      <c r="H38" s="175"/>
      <c r="I38" s="92"/>
      <c r="J38" s="49"/>
      <c r="K38" s="21"/>
      <c r="L38" s="21"/>
      <c r="M38" s="49"/>
    </row>
    <row r="39" spans="2:13" ht="12">
      <c r="B39" s="152"/>
      <c r="C39" s="151"/>
      <c r="D39" s="20"/>
      <c r="E39" s="71"/>
      <c r="F39" s="71"/>
      <c r="G39" s="72"/>
      <c r="H39" s="175"/>
      <c r="I39" s="92"/>
      <c r="J39" s="49"/>
      <c r="K39" s="21"/>
      <c r="L39" s="21"/>
      <c r="M39" s="49"/>
    </row>
    <row r="40" spans="2:13" ht="12">
      <c r="B40" s="152"/>
      <c r="C40" s="151"/>
      <c r="D40" s="20"/>
      <c r="E40" s="71"/>
      <c r="F40" s="71"/>
      <c r="G40" s="72"/>
      <c r="H40" s="175"/>
      <c r="I40" s="92"/>
      <c r="J40" s="49"/>
      <c r="K40" s="21"/>
      <c r="L40" s="21"/>
      <c r="M40" s="49"/>
    </row>
    <row r="41" spans="2:13" ht="12">
      <c r="B41" s="152"/>
      <c r="C41" s="151"/>
      <c r="D41" s="20"/>
      <c r="E41" s="71"/>
      <c r="F41" s="71"/>
      <c r="G41" s="72"/>
      <c r="H41" s="175"/>
      <c r="I41" s="92"/>
      <c r="J41" s="49"/>
      <c r="K41" s="21"/>
      <c r="L41" s="21"/>
      <c r="M41" s="49"/>
    </row>
    <row r="42" spans="2:13" ht="12">
      <c r="B42" s="152"/>
      <c r="C42" s="151"/>
      <c r="D42" s="20"/>
      <c r="E42" s="71"/>
      <c r="F42" s="71"/>
      <c r="G42" s="72"/>
      <c r="H42" s="175"/>
      <c r="I42" s="92"/>
      <c r="J42" s="49"/>
      <c r="K42" s="21"/>
      <c r="L42" s="21"/>
      <c r="M42" s="49"/>
    </row>
    <row r="43" spans="2:13" ht="12">
      <c r="B43" s="152"/>
      <c r="C43" s="151"/>
      <c r="D43" s="20"/>
      <c r="E43" s="71"/>
      <c r="F43" s="71"/>
      <c r="G43" s="72"/>
      <c r="H43" s="175"/>
      <c r="I43" s="92"/>
      <c r="J43" s="49"/>
      <c r="K43" s="21"/>
      <c r="L43" s="21"/>
      <c r="M43" s="49"/>
    </row>
    <row r="44" spans="2:13" ht="12">
      <c r="B44" s="152"/>
      <c r="C44" s="151"/>
      <c r="D44" s="20"/>
      <c r="E44" s="71"/>
      <c r="F44" s="71"/>
      <c r="G44" s="72"/>
      <c r="H44" s="175"/>
      <c r="I44" s="92"/>
      <c r="J44" s="49"/>
      <c r="K44" s="21"/>
      <c r="L44" s="21"/>
      <c r="M44" s="49"/>
    </row>
    <row r="45" spans="2:13" ht="12">
      <c r="B45" s="152"/>
      <c r="C45" s="151"/>
      <c r="D45" s="20"/>
      <c r="E45" s="71"/>
      <c r="F45" s="71"/>
      <c r="G45" s="72"/>
      <c r="H45" s="175"/>
      <c r="I45" s="92"/>
      <c r="J45" s="49"/>
      <c r="K45" s="21"/>
      <c r="L45" s="21"/>
      <c r="M45" s="49"/>
    </row>
    <row r="46" spans="2:13" ht="12">
      <c r="B46" s="152"/>
      <c r="C46" s="151"/>
      <c r="D46" s="20"/>
      <c r="E46" s="71"/>
      <c r="F46" s="71"/>
      <c r="G46" s="72"/>
      <c r="H46" s="175"/>
      <c r="I46" s="92"/>
      <c r="J46" s="49"/>
      <c r="K46" s="21"/>
      <c r="L46" s="21"/>
      <c r="M46" s="49"/>
    </row>
    <row r="47" spans="2:13" ht="12">
      <c r="B47" s="152"/>
      <c r="C47" s="151"/>
      <c r="D47" s="20"/>
      <c r="E47" s="71"/>
      <c r="F47" s="71"/>
      <c r="G47" s="72"/>
      <c r="H47" s="175"/>
      <c r="I47" s="92"/>
      <c r="J47" s="49"/>
      <c r="K47" s="21"/>
      <c r="L47" s="21"/>
      <c r="M47" s="49"/>
    </row>
    <row r="48" spans="2:13" ht="12">
      <c r="B48" s="152"/>
      <c r="C48" s="151"/>
      <c r="D48" s="20"/>
      <c r="E48" s="71"/>
      <c r="F48" s="71"/>
      <c r="G48" s="72"/>
      <c r="H48" s="175"/>
      <c r="I48" s="92"/>
      <c r="J48" s="49"/>
      <c r="K48" s="21"/>
      <c r="L48" s="21"/>
      <c r="M48" s="49"/>
    </row>
    <row r="49" spans="2:13" ht="12">
      <c r="B49" s="152"/>
      <c r="C49" s="151"/>
      <c r="D49" s="20"/>
      <c r="E49" s="71"/>
      <c r="F49" s="71"/>
      <c r="G49" s="72"/>
      <c r="H49" s="175"/>
      <c r="I49" s="92"/>
      <c r="J49" s="49"/>
      <c r="K49" s="21"/>
      <c r="L49" s="21"/>
      <c r="M49" s="49"/>
    </row>
    <row r="50" spans="2:13" ht="12">
      <c r="B50" s="152"/>
      <c r="C50" s="151"/>
      <c r="D50" s="20"/>
      <c r="E50" s="71"/>
      <c r="F50" s="71"/>
      <c r="G50" s="72"/>
      <c r="H50" s="175"/>
      <c r="I50" s="92"/>
      <c r="J50" s="49"/>
      <c r="K50" s="21"/>
      <c r="L50" s="21"/>
      <c r="M50" s="49"/>
    </row>
    <row r="51" spans="2:13" ht="12">
      <c r="B51" s="152"/>
      <c r="C51" s="151"/>
      <c r="D51" s="20"/>
      <c r="E51" s="71"/>
      <c r="F51" s="71"/>
      <c r="G51" s="72"/>
      <c r="H51" s="175"/>
      <c r="I51" s="92"/>
      <c r="J51" s="49"/>
      <c r="K51" s="21"/>
      <c r="L51" s="21"/>
      <c r="M51" s="49"/>
    </row>
    <row r="52" spans="2:13" ht="12">
      <c r="B52" s="152"/>
      <c r="C52" s="151"/>
      <c r="D52" s="20"/>
      <c r="E52" s="71"/>
      <c r="F52" s="71"/>
      <c r="G52" s="72"/>
      <c r="H52" s="175"/>
      <c r="I52" s="92"/>
      <c r="J52" s="49"/>
      <c r="K52" s="21"/>
      <c r="L52" s="21"/>
      <c r="M52" s="49"/>
    </row>
    <row r="53" spans="2:13" ht="12">
      <c r="B53" s="152"/>
      <c r="C53" s="151"/>
      <c r="D53" s="20"/>
      <c r="E53" s="71"/>
      <c r="F53" s="71"/>
      <c r="G53" s="72"/>
      <c r="H53" s="175"/>
      <c r="I53" s="92"/>
      <c r="J53" s="49"/>
      <c r="K53" s="21"/>
      <c r="L53" s="21"/>
      <c r="M53" s="49"/>
    </row>
    <row r="54" spans="2:13" ht="12">
      <c r="B54" s="152"/>
      <c r="C54" s="151"/>
      <c r="D54" s="20"/>
      <c r="E54" s="71"/>
      <c r="F54" s="71"/>
      <c r="G54" s="72"/>
      <c r="H54" s="175"/>
      <c r="I54" s="92"/>
      <c r="J54" s="49"/>
      <c r="K54" s="21"/>
      <c r="L54" s="21"/>
      <c r="M54" s="49"/>
    </row>
    <row r="55" spans="2:13" ht="12">
      <c r="B55" s="152"/>
      <c r="C55" s="151"/>
      <c r="D55" s="20"/>
      <c r="E55" s="71"/>
      <c r="F55" s="71"/>
      <c r="G55" s="72"/>
      <c r="H55" s="175"/>
      <c r="I55" s="92"/>
      <c r="J55" s="49"/>
      <c r="K55" s="21"/>
      <c r="L55" s="21"/>
      <c r="M55" s="49"/>
    </row>
  </sheetData>
  <sheetProtection/>
  <dataValidations count="3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">
      <formula1>"5m以下,5～9m,9m以上"</formula1>
    </dataValidation>
    <dataValidation allowBlank="1" showInputMessage="1" showErrorMessage="1" imeMode="off" sqref="L22"/>
    <dataValidation allowBlank="1" showInputMessage="1" showErrorMessage="1" imeMode="on" sqref="C19 K19:K21"/>
  </dataValidations>
  <printOptions/>
  <pageMargins left="0.3937007874015748" right="0.1968503937007874" top="0.3937007874015748" bottom="0.3937007874015748" header="0.5118110236220472" footer="0.5118110236220472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79"/>
  <sheetViews>
    <sheetView zoomScalePageLayoutView="0" workbookViewId="0" topLeftCell="A21">
      <selection activeCell="Q49" sqref="Q49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8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232</v>
      </c>
      <c r="F2" s="13"/>
      <c r="G2" s="13"/>
      <c r="H2" s="51"/>
      <c r="I2" s="38" t="s">
        <v>235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270</v>
      </c>
      <c r="U2" s="13"/>
      <c r="V2" s="13"/>
    </row>
    <row r="3" spans="2:22" s="39" customFormat="1" ht="12">
      <c r="B3" s="13"/>
      <c r="C3" s="13"/>
      <c r="D3" s="38" t="s">
        <v>332</v>
      </c>
      <c r="F3" s="13"/>
      <c r="G3" s="13"/>
      <c r="H3" s="51"/>
      <c r="I3" s="38" t="s">
        <v>236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271</v>
      </c>
      <c r="T3" s="39" t="s">
        <v>276</v>
      </c>
      <c r="U3" s="13"/>
      <c r="V3" s="13"/>
    </row>
    <row r="4" spans="2:22" s="39" customFormat="1" ht="12">
      <c r="B4" s="13"/>
      <c r="C4" s="13"/>
      <c r="D4" s="38" t="s">
        <v>233</v>
      </c>
      <c r="F4" s="13"/>
      <c r="G4" s="13"/>
      <c r="H4" s="51"/>
      <c r="I4" s="38" t="s">
        <v>237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272</v>
      </c>
      <c r="T4" s="50" t="s">
        <v>277</v>
      </c>
      <c r="U4" s="13"/>
      <c r="V4" s="13"/>
    </row>
    <row r="5" spans="2:22" s="39" customFormat="1" ht="12">
      <c r="B5" s="13"/>
      <c r="C5" s="13"/>
      <c r="D5" s="38" t="s">
        <v>234</v>
      </c>
      <c r="F5" s="13"/>
      <c r="G5" s="13"/>
      <c r="H5" s="51"/>
      <c r="I5" s="38" t="s">
        <v>238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273</v>
      </c>
      <c r="T5" s="39" t="s">
        <v>275</v>
      </c>
      <c r="U5" s="13"/>
      <c r="V5" s="13"/>
    </row>
    <row r="6" spans="4:22" s="39" customFormat="1" ht="12">
      <c r="D6" s="38"/>
      <c r="F6" s="13"/>
      <c r="G6" s="13"/>
      <c r="H6" s="51"/>
      <c r="I6" s="38" t="s">
        <v>239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274</v>
      </c>
      <c r="T6" s="39" t="s">
        <v>278</v>
      </c>
      <c r="U6" s="13"/>
      <c r="V6" s="13"/>
    </row>
    <row r="7" spans="2:22" s="39" customFormat="1" ht="12">
      <c r="B7" s="104" t="s">
        <v>348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32"/>
      <c r="C8" s="51" t="s">
        <v>337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04" t="s">
        <v>357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04" t="s">
        <v>366</v>
      </c>
      <c r="C10" s="106"/>
      <c r="D10" s="38"/>
      <c r="F10" s="13"/>
      <c r="G10" s="13"/>
      <c r="H10" s="128" t="s">
        <v>358</v>
      </c>
      <c r="I10" s="123"/>
      <c r="J10" s="128"/>
      <c r="K10" s="127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04" t="s">
        <v>343</v>
      </c>
      <c r="D11" s="38"/>
      <c r="F11" s="13"/>
      <c r="G11" s="13"/>
      <c r="H11" s="51"/>
      <c r="I11" s="51" t="s">
        <v>364</v>
      </c>
      <c r="J11" s="127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5" t="s">
        <v>345</v>
      </c>
      <c r="C12" s="106"/>
      <c r="D12" s="38"/>
      <c r="F12" s="13"/>
      <c r="G12" s="13"/>
      <c r="H12" s="51"/>
      <c r="I12" s="50" t="s">
        <v>361</v>
      </c>
      <c r="J12" s="127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3" t="s">
        <v>354</v>
      </c>
      <c r="C13" s="64"/>
      <c r="D13" s="38"/>
      <c r="F13" s="13"/>
      <c r="G13" s="13"/>
      <c r="H13" s="51"/>
      <c r="I13" s="127"/>
      <c r="J13" s="39" t="s">
        <v>359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5" t="s">
        <v>346</v>
      </c>
      <c r="C14" s="64"/>
      <c r="D14" s="38"/>
      <c r="F14" s="13"/>
      <c r="G14" s="13"/>
      <c r="H14" s="51"/>
      <c r="I14" s="127"/>
      <c r="J14" s="39" t="s">
        <v>360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27" t="s">
        <v>362</v>
      </c>
      <c r="J15" s="127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24" customHeight="1">
      <c r="D17" s="93" t="s">
        <v>335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145"/>
      <c r="C19" s="41"/>
      <c r="D19" s="75"/>
      <c r="E19" s="41"/>
      <c r="F19" s="74"/>
      <c r="G19" s="42"/>
      <c r="H19" s="94"/>
      <c r="I19" s="75" t="s">
        <v>227</v>
      </c>
      <c r="J19" s="76"/>
      <c r="K19" s="77" t="str">
        <f>'第１レース'!K19</f>
        <v>10月早朝、佐久島レース</v>
      </c>
      <c r="L19" s="42"/>
      <c r="M19" s="28"/>
      <c r="N19" s="75" t="s">
        <v>227</v>
      </c>
      <c r="O19" s="40"/>
      <c r="P19" s="77" t="str">
        <f>K19</f>
        <v>10月早朝、佐久島レース</v>
      </c>
      <c r="Q19" s="75"/>
      <c r="R19" s="23"/>
      <c r="S19" s="40"/>
      <c r="T19" s="28"/>
      <c r="U19" s="13"/>
      <c r="V19" s="13"/>
    </row>
    <row r="20" spans="2:22" s="39" customFormat="1" ht="12">
      <c r="B20" s="146"/>
      <c r="D20" s="13"/>
      <c r="F20" s="78"/>
      <c r="G20" s="44"/>
      <c r="H20" s="95"/>
      <c r="I20" s="13"/>
      <c r="J20" s="79"/>
      <c r="K20" s="80">
        <f>'第１レース'!K20</f>
        <v>0</v>
      </c>
      <c r="L20" s="44"/>
      <c r="M20" s="29"/>
      <c r="N20" s="13"/>
      <c r="O20" s="43"/>
      <c r="P20" s="80" t="s">
        <v>333</v>
      </c>
      <c r="Q20" s="13"/>
      <c r="R20" s="24"/>
      <c r="S20" s="43"/>
      <c r="T20" s="29"/>
      <c r="U20" s="13"/>
      <c r="V20" s="13"/>
    </row>
    <row r="21" spans="2:22" s="39" customFormat="1" ht="12">
      <c r="B21" s="146"/>
      <c r="F21" s="78"/>
      <c r="G21" s="44"/>
      <c r="H21" s="95"/>
      <c r="I21" s="81" t="s">
        <v>228</v>
      </c>
      <c r="J21" s="82"/>
      <c r="K21" s="37" t="str">
        <f>'第１レース'!K21</f>
        <v>　S-上-下-上-F</v>
      </c>
      <c r="L21" s="83"/>
      <c r="M21" s="34"/>
      <c r="N21" s="81" t="s">
        <v>228</v>
      </c>
      <c r="O21" s="84"/>
      <c r="P21" s="37" t="s">
        <v>107</v>
      </c>
      <c r="Q21" s="81"/>
      <c r="R21" s="35"/>
      <c r="S21" s="43"/>
      <c r="T21" s="29"/>
      <c r="U21" s="13"/>
      <c r="V21" s="13"/>
    </row>
    <row r="22" spans="2:22" s="39" customFormat="1" ht="12">
      <c r="B22" s="112" t="s">
        <v>229</v>
      </c>
      <c r="C22" s="147">
        <v>1.1</v>
      </c>
      <c r="D22" s="43"/>
      <c r="G22" s="44"/>
      <c r="H22" s="95"/>
      <c r="I22" s="13" t="s">
        <v>229</v>
      </c>
      <c r="J22" s="85"/>
      <c r="K22" s="53">
        <f>'第１レース'!K22</f>
        <v>23</v>
      </c>
      <c r="L22" s="73" t="str">
        <f>'第１レース'!L22</f>
        <v>ﾏｲﾙ</v>
      </c>
      <c r="M22" s="29">
        <f>'第１レース'!M22</f>
        <v>0</v>
      </c>
      <c r="N22" s="13" t="s">
        <v>229</v>
      </c>
      <c r="O22" s="43"/>
      <c r="P22" s="53">
        <f>R22*4</f>
        <v>4.4</v>
      </c>
      <c r="Q22" s="73" t="s">
        <v>334</v>
      </c>
      <c r="R22" s="86">
        <f>C22</f>
        <v>1.1</v>
      </c>
      <c r="S22" s="43"/>
      <c r="T22" s="29"/>
      <c r="U22" s="13"/>
      <c r="V22" s="13"/>
    </row>
    <row r="23" spans="2:22" s="39" customFormat="1" ht="12">
      <c r="B23" s="112" t="s">
        <v>230</v>
      </c>
      <c r="C23" s="134" t="s">
        <v>284</v>
      </c>
      <c r="D23" s="5"/>
      <c r="G23" s="13"/>
      <c r="H23" s="96"/>
      <c r="I23" s="81" t="s">
        <v>230</v>
      </c>
      <c r="J23" s="87"/>
      <c r="K23" s="88" t="str">
        <f>'第１レース'!K23</f>
        <v>5m以下</v>
      </c>
      <c r="L23" s="37"/>
      <c r="M23" s="34"/>
      <c r="N23" s="81" t="s">
        <v>230</v>
      </c>
      <c r="O23" s="84"/>
      <c r="P23" s="88" t="str">
        <f>C23</f>
        <v>5m以下</v>
      </c>
      <c r="Q23" s="37"/>
      <c r="R23" s="35"/>
      <c r="S23" s="43"/>
      <c r="T23" s="29"/>
      <c r="U23" s="13"/>
      <c r="V23" s="13"/>
    </row>
    <row r="24" spans="2:22" s="10" customFormat="1" ht="12">
      <c r="B24" s="112" t="s">
        <v>257</v>
      </c>
      <c r="C24" s="135">
        <v>0.49652777777777773</v>
      </c>
      <c r="D24" s="45"/>
      <c r="E24" s="46"/>
      <c r="F24" s="47"/>
      <c r="G24" s="47"/>
      <c r="H24" s="97"/>
      <c r="I24" s="89" t="s">
        <v>257</v>
      </c>
      <c r="J24" s="90"/>
      <c r="K24" s="91">
        <f>'第１レース'!K24</f>
        <v>0.2916666666666667</v>
      </c>
      <c r="L24" s="55"/>
      <c r="M24" s="30"/>
      <c r="N24" s="89" t="s">
        <v>257</v>
      </c>
      <c r="O24" s="45"/>
      <c r="P24" s="92">
        <f>C24</f>
        <v>0.49652777777777773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97"/>
      <c r="I25" s="1"/>
      <c r="J25" s="18"/>
      <c r="K25" s="1" t="s">
        <v>269</v>
      </c>
      <c r="L25" s="1" t="s">
        <v>268</v>
      </c>
      <c r="M25" s="19" t="s">
        <v>260</v>
      </c>
      <c r="N25" s="1"/>
      <c r="O25" s="36"/>
      <c r="P25" s="1" t="s">
        <v>269</v>
      </c>
      <c r="Q25" s="1" t="s">
        <v>268</v>
      </c>
      <c r="R25" s="19" t="s">
        <v>260</v>
      </c>
      <c r="S25" s="19" t="s">
        <v>264</v>
      </c>
      <c r="T25" s="19" t="s">
        <v>263</v>
      </c>
    </row>
    <row r="26" spans="2:20" ht="12">
      <c r="B26" s="1" t="s">
        <v>258</v>
      </c>
      <c r="C26" s="1" t="s">
        <v>363</v>
      </c>
      <c r="D26" s="1" t="s">
        <v>258</v>
      </c>
      <c r="E26" s="62" t="s">
        <v>203</v>
      </c>
      <c r="F26" s="61" t="s">
        <v>259</v>
      </c>
      <c r="G26" s="63" t="s">
        <v>265</v>
      </c>
      <c r="H26" s="55" t="s">
        <v>200</v>
      </c>
      <c r="I26" s="1" t="s">
        <v>231</v>
      </c>
      <c r="J26" s="18" t="s">
        <v>240</v>
      </c>
      <c r="K26" s="1" t="s">
        <v>266</v>
      </c>
      <c r="L26" s="1" t="s">
        <v>267</v>
      </c>
      <c r="M26" s="19" t="s">
        <v>261</v>
      </c>
      <c r="N26" s="1" t="s">
        <v>231</v>
      </c>
      <c r="O26" s="36" t="s">
        <v>240</v>
      </c>
      <c r="P26" s="1" t="s">
        <v>266</v>
      </c>
      <c r="Q26" s="1" t="s">
        <v>267</v>
      </c>
      <c r="R26" s="19" t="s">
        <v>261</v>
      </c>
      <c r="S26" s="19" t="s">
        <v>261</v>
      </c>
      <c r="T26" s="19" t="s">
        <v>262</v>
      </c>
    </row>
    <row r="27" spans="1:20" ht="12">
      <c r="A27" s="10"/>
      <c r="B27" s="131">
        <v>4004</v>
      </c>
      <c r="C27" s="136">
        <v>0.5360648148148148</v>
      </c>
      <c r="D27" s="17">
        <f aca="true" t="shared" si="0" ref="D27:D46">B27</f>
        <v>4004</v>
      </c>
      <c r="E27" s="52" t="e">
        <f>LOOKUP($D27,'第１レース'!$D$27:$E$76)</f>
        <v>#N/A</v>
      </c>
      <c r="F27" s="52" t="e">
        <f>LOOKUP($D27,'第１レース'!$D$27:$F$76)</f>
        <v>#N/A</v>
      </c>
      <c r="G27" s="101" t="e">
        <f>LOOKUP($D27,'第１レース'!$D$27:$G$76)</f>
        <v>#N/A</v>
      </c>
      <c r="H27" s="176" t="e">
        <f>LOOKUP($D27,'第１レース'!$D$27:$H$76)</f>
        <v>#N/A</v>
      </c>
      <c r="I27" s="102" t="e">
        <f>LOOKUP($D27,'第１レース'!$D$27:$I$76)</f>
        <v>#N/A</v>
      </c>
      <c r="J27" s="19" t="e">
        <f aca="true" t="shared" si="1" ref="J27:J46">RANK(I27,$I$27:$I$99,1)</f>
        <v>#N/A</v>
      </c>
      <c r="K27" s="102" t="e">
        <f>LOOKUP($D27,'第１レース'!$D$27:$K$76)</f>
        <v>#N/A</v>
      </c>
      <c r="L27" s="102" t="e">
        <f>LOOKUP($D27,'第１レース'!$D$27:$L$76)</f>
        <v>#N/A</v>
      </c>
      <c r="M27" s="36" t="e">
        <f aca="true" t="shared" si="2" ref="M27:M46">RANK(L27,$L$27:$L$99,1)</f>
        <v>#N/A</v>
      </c>
      <c r="N27" s="92">
        <f aca="true" t="shared" si="3" ref="N27:N40">C27</f>
        <v>0.5360648148148148</v>
      </c>
      <c r="O27" s="19">
        <f aca="true" t="shared" si="4" ref="O27:O40">RANK(N27,$N$27:$N$99,1)</f>
        <v>2</v>
      </c>
      <c r="P27" s="21">
        <f aca="true" t="shared" si="5" ref="P27:P40">N27-$P$24</f>
        <v>0.03953703703703709</v>
      </c>
      <c r="Q27" s="21" t="e">
        <f aca="true" t="shared" si="6" ref="Q27:Q40">P27*H27</f>
        <v>#N/A</v>
      </c>
      <c r="R27" s="36" t="e">
        <f aca="true" t="shared" si="7" ref="R27:R40">RANK(Q27,$Q$27:$Q$99,1)</f>
        <v>#N/A</v>
      </c>
      <c r="S27" s="36" t="e">
        <f aca="true" t="shared" si="8" ref="S27:S46">R27+M27</f>
        <v>#N/A</v>
      </c>
      <c r="T27" s="19" t="e">
        <f>RANK(S27,$S$27:$S$99,1)</f>
        <v>#N/A</v>
      </c>
    </row>
    <row r="28" spans="2:20" ht="12">
      <c r="B28" s="131">
        <v>6352</v>
      </c>
      <c r="C28" s="136">
        <v>0.5371759259259259</v>
      </c>
      <c r="D28" s="17">
        <f t="shared" si="0"/>
        <v>6352</v>
      </c>
      <c r="E28" s="52" t="str">
        <f>LOOKUP($D28,'第１レース'!$D$27:$E$76)</f>
        <v>Dancing Beans 3</v>
      </c>
      <c r="F28" s="52" t="str">
        <f>LOOKUP($D28,'第１レース'!$D$27:$F$76)</f>
        <v>Seam 31</v>
      </c>
      <c r="G28" s="101" t="str">
        <f>LOOKUP($D28,'第１レース'!$D$27:$G$76)</f>
        <v>MCC</v>
      </c>
      <c r="H28" s="176">
        <f>LOOKUP($D28,'第１レース'!$D$27:$H$76)</f>
        <v>1.006</v>
      </c>
      <c r="I28" s="102">
        <f>LOOKUP($D28,'第１レース'!$D$27:$I$76)</f>
        <v>0.5518287037037037</v>
      </c>
      <c r="J28" s="19" t="e">
        <f t="shared" si="1"/>
        <v>#N/A</v>
      </c>
      <c r="K28" s="102">
        <f>LOOKUP($D28,'第１レース'!$D$27:$K$76)</f>
        <v>0.26016203703703705</v>
      </c>
      <c r="L28" s="102">
        <f>LOOKUP($D28,'第１レース'!$D$27:$L$76)</f>
        <v>0.2617230092592593</v>
      </c>
      <c r="M28" s="36" t="e">
        <f t="shared" si="2"/>
        <v>#N/A</v>
      </c>
      <c r="N28" s="92">
        <f t="shared" si="3"/>
        <v>0.5371759259259259</v>
      </c>
      <c r="O28" s="19">
        <f t="shared" si="4"/>
        <v>3</v>
      </c>
      <c r="P28" s="21">
        <f t="shared" si="5"/>
        <v>0.040648148148148155</v>
      </c>
      <c r="Q28" s="21">
        <f t="shared" si="6"/>
        <v>0.040892037037037046</v>
      </c>
      <c r="R28" s="36" t="e">
        <f t="shared" si="7"/>
        <v>#N/A</v>
      </c>
      <c r="S28" s="36" t="e">
        <f t="shared" si="8"/>
        <v>#N/A</v>
      </c>
      <c r="T28" s="19" t="e">
        <f aca="true" t="shared" si="9" ref="T28:T46">RANK(S28,$S$27:$S$99,1)</f>
        <v>#N/A</v>
      </c>
    </row>
    <row r="29" spans="2:20" ht="12">
      <c r="B29" s="130">
        <v>6730</v>
      </c>
      <c r="C29" s="136">
        <v>0.5343634259259259</v>
      </c>
      <c r="D29" s="17">
        <f t="shared" si="0"/>
        <v>6730</v>
      </c>
      <c r="E29" s="52" t="str">
        <f>LOOKUP($D29,'第１レース'!$D$27:$E$76)</f>
        <v>Dancing Beans 3</v>
      </c>
      <c r="F29" s="52" t="str">
        <f>LOOKUP($D29,'第１レース'!$D$27:$F$76)</f>
        <v>Seam 31</v>
      </c>
      <c r="G29" s="101" t="str">
        <f>LOOKUP($D29,'第１レース'!$D$27:$G$76)</f>
        <v>MCC</v>
      </c>
      <c r="H29" s="176">
        <f>LOOKUP($D29,'第１レース'!$D$27:$H$76)</f>
        <v>1.006</v>
      </c>
      <c r="I29" s="102">
        <f>LOOKUP($D29,'第１レース'!$D$27:$I$76)</f>
        <v>0.5518287037037037</v>
      </c>
      <c r="J29" s="19" t="e">
        <f t="shared" si="1"/>
        <v>#N/A</v>
      </c>
      <c r="K29" s="102">
        <f>LOOKUP($D29,'第１レース'!$D$27:$K$76)</f>
        <v>0.26016203703703705</v>
      </c>
      <c r="L29" s="102">
        <f>LOOKUP($D29,'第１レース'!$D$27:$L$76)</f>
        <v>0.2617230092592593</v>
      </c>
      <c r="M29" s="36" t="e">
        <f t="shared" si="2"/>
        <v>#N/A</v>
      </c>
      <c r="N29" s="92">
        <f t="shared" si="3"/>
        <v>0.5343634259259259</v>
      </c>
      <c r="O29" s="19">
        <f t="shared" si="4"/>
        <v>1</v>
      </c>
      <c r="P29" s="21">
        <f t="shared" si="5"/>
        <v>0.03783564814814816</v>
      </c>
      <c r="Q29" s="21">
        <f t="shared" si="6"/>
        <v>0.03806266203703705</v>
      </c>
      <c r="R29" s="36" t="e">
        <f t="shared" si="7"/>
        <v>#N/A</v>
      </c>
      <c r="S29" s="36" t="e">
        <f t="shared" si="8"/>
        <v>#N/A</v>
      </c>
      <c r="T29" s="19" t="e">
        <f t="shared" si="9"/>
        <v>#N/A</v>
      </c>
    </row>
    <row r="30" spans="1:20" ht="12">
      <c r="A30" s="10"/>
      <c r="B30" s="130">
        <v>5834</v>
      </c>
      <c r="C30" s="136">
        <v>0.5397916666666667</v>
      </c>
      <c r="D30" s="17">
        <f t="shared" si="0"/>
        <v>5834</v>
      </c>
      <c r="E30" s="52" t="str">
        <f>LOOKUP($D30,'第１レース'!$D$27:$E$76)</f>
        <v>Hornet</v>
      </c>
      <c r="F30" s="52" t="str">
        <f>LOOKUP($D30,'第１レース'!$D$27:$F$76)</f>
        <v>Seam 31</v>
      </c>
      <c r="G30" s="101" t="str">
        <f>LOOKUP($D30,'第１レース'!$D$27:$G$76)</f>
        <v>MCC</v>
      </c>
      <c r="H30" s="176">
        <f>LOOKUP($D30,'第１レース'!$D$27:$H$76)</f>
        <v>1.006</v>
      </c>
      <c r="I30" s="102">
        <f>LOOKUP($D30,'第１レース'!$D$27:$I$76)</f>
        <v>0.5402777777777777</v>
      </c>
      <c r="J30" s="19" t="e">
        <f t="shared" si="1"/>
        <v>#N/A</v>
      </c>
      <c r="K30" s="102">
        <f>LOOKUP($D30,'第１レース'!$D$27:$K$76)</f>
        <v>0.24861111111111106</v>
      </c>
      <c r="L30" s="102">
        <f>LOOKUP($D30,'第１レース'!$D$27:$L$76)</f>
        <v>0.25010277777777773</v>
      </c>
      <c r="M30" s="36" t="e">
        <f t="shared" si="2"/>
        <v>#N/A</v>
      </c>
      <c r="N30" s="92">
        <f t="shared" si="3"/>
        <v>0.5397916666666667</v>
      </c>
      <c r="O30" s="19">
        <f t="shared" si="4"/>
        <v>4</v>
      </c>
      <c r="P30" s="21">
        <f t="shared" si="5"/>
        <v>0.043263888888888935</v>
      </c>
      <c r="Q30" s="21">
        <f t="shared" si="6"/>
        <v>0.04352347222222227</v>
      </c>
      <c r="R30" s="36" t="e">
        <f t="shared" si="7"/>
        <v>#N/A</v>
      </c>
      <c r="S30" s="36" t="e">
        <f t="shared" si="8"/>
        <v>#N/A</v>
      </c>
      <c r="T30" s="19" t="e">
        <f t="shared" si="9"/>
        <v>#N/A</v>
      </c>
    </row>
    <row r="31" spans="2:20" ht="12">
      <c r="B31" s="130">
        <v>5131</v>
      </c>
      <c r="C31" s="136">
        <v>0.5419791666666667</v>
      </c>
      <c r="D31" s="17">
        <f t="shared" si="0"/>
        <v>5131</v>
      </c>
      <c r="E31" s="52" t="e">
        <f>LOOKUP($D31,'第１レース'!$D$27:$E$76)</f>
        <v>#N/A</v>
      </c>
      <c r="F31" s="52" t="e">
        <f>LOOKUP($D31,'第１レース'!$D$27:$F$76)</f>
        <v>#N/A</v>
      </c>
      <c r="G31" s="101" t="e">
        <f>LOOKUP($D31,'第１レース'!$D$27:$G$76)</f>
        <v>#N/A</v>
      </c>
      <c r="H31" s="176" t="e">
        <f>LOOKUP($D31,'第１レース'!$D$27:$H$76)</f>
        <v>#N/A</v>
      </c>
      <c r="I31" s="102" t="e">
        <f>LOOKUP($D31,'第１レース'!$D$27:$I$76)</f>
        <v>#N/A</v>
      </c>
      <c r="J31" s="19" t="e">
        <f t="shared" si="1"/>
        <v>#N/A</v>
      </c>
      <c r="K31" s="102" t="e">
        <f>LOOKUP($D31,'第１レース'!$D$27:$K$76)</f>
        <v>#N/A</v>
      </c>
      <c r="L31" s="102" t="e">
        <f>LOOKUP($D31,'第１レース'!$D$27:$L$76)</f>
        <v>#N/A</v>
      </c>
      <c r="M31" s="36" t="e">
        <f t="shared" si="2"/>
        <v>#N/A</v>
      </c>
      <c r="N31" s="92">
        <f t="shared" si="3"/>
        <v>0.5419791666666667</v>
      </c>
      <c r="O31" s="19">
        <f t="shared" si="4"/>
        <v>5</v>
      </c>
      <c r="P31" s="21">
        <f t="shared" si="5"/>
        <v>0.045451388888888944</v>
      </c>
      <c r="Q31" s="21" t="e">
        <f t="shared" si="6"/>
        <v>#N/A</v>
      </c>
      <c r="R31" s="36" t="e">
        <f t="shared" si="7"/>
        <v>#N/A</v>
      </c>
      <c r="S31" s="36" t="e">
        <f t="shared" si="8"/>
        <v>#N/A</v>
      </c>
      <c r="T31" s="19" t="e">
        <f t="shared" si="9"/>
        <v>#N/A</v>
      </c>
    </row>
    <row r="32" spans="1:20" ht="12">
      <c r="A32" s="10"/>
      <c r="B32" s="130">
        <v>2500</v>
      </c>
      <c r="C32" s="136">
        <v>0.5424189814814815</v>
      </c>
      <c r="D32" s="17">
        <f t="shared" si="0"/>
        <v>2500</v>
      </c>
      <c r="E32" s="52" t="e">
        <f>LOOKUP($D32,'第１レース'!$D$27:$E$76)</f>
        <v>#N/A</v>
      </c>
      <c r="F32" s="52" t="e">
        <f>LOOKUP($D32,'第１レース'!$D$27:$F$76)</f>
        <v>#N/A</v>
      </c>
      <c r="G32" s="101" t="e">
        <f>LOOKUP($D32,'第１レース'!$D$27:$G$76)</f>
        <v>#N/A</v>
      </c>
      <c r="H32" s="176" t="e">
        <f>LOOKUP($D32,'第１レース'!$D$27:$H$76)</f>
        <v>#N/A</v>
      </c>
      <c r="I32" s="102" t="e">
        <f>LOOKUP($D32,'第１レース'!$D$27:$I$76)</f>
        <v>#N/A</v>
      </c>
      <c r="J32" s="19" t="e">
        <f t="shared" si="1"/>
        <v>#N/A</v>
      </c>
      <c r="K32" s="102" t="e">
        <f>LOOKUP($D32,'第１レース'!$D$27:$K$76)</f>
        <v>#N/A</v>
      </c>
      <c r="L32" s="102" t="e">
        <f>LOOKUP($D32,'第１レース'!$D$27:$L$76)</f>
        <v>#N/A</v>
      </c>
      <c r="M32" s="36" t="e">
        <f t="shared" si="2"/>
        <v>#N/A</v>
      </c>
      <c r="N32" s="92">
        <f t="shared" si="3"/>
        <v>0.5424189814814815</v>
      </c>
      <c r="O32" s="19">
        <f t="shared" si="4"/>
        <v>6</v>
      </c>
      <c r="P32" s="21">
        <f t="shared" si="5"/>
        <v>0.04589120370370375</v>
      </c>
      <c r="Q32" s="21" t="e">
        <f t="shared" si="6"/>
        <v>#N/A</v>
      </c>
      <c r="R32" s="36" t="e">
        <f t="shared" si="7"/>
        <v>#N/A</v>
      </c>
      <c r="S32" s="36" t="e">
        <f t="shared" si="8"/>
        <v>#N/A</v>
      </c>
      <c r="T32" s="19" t="e">
        <f t="shared" si="9"/>
        <v>#N/A</v>
      </c>
    </row>
    <row r="33" spans="1:20" ht="12">
      <c r="A33" s="10"/>
      <c r="B33" s="130">
        <v>6155</v>
      </c>
      <c r="C33" s="136">
        <v>0.5424421296296297</v>
      </c>
      <c r="D33" s="17">
        <f t="shared" si="0"/>
        <v>6155</v>
      </c>
      <c r="E33" s="52" t="str">
        <f>LOOKUP($D33,'第１レース'!$D$27:$E$76)</f>
        <v>Dancing Beans 3</v>
      </c>
      <c r="F33" s="52" t="str">
        <f>LOOKUP($D33,'第１レース'!$D$27:$F$76)</f>
        <v>Seam 31</v>
      </c>
      <c r="G33" s="101" t="str">
        <f>LOOKUP($D33,'第１レース'!$D$27:$G$76)</f>
        <v>MCC</v>
      </c>
      <c r="H33" s="176">
        <f>LOOKUP($D33,'第１レース'!$D$27:$H$76)</f>
        <v>1.006</v>
      </c>
      <c r="I33" s="102">
        <f>LOOKUP($D33,'第１レース'!$D$27:$I$76)</f>
        <v>0.5518287037037037</v>
      </c>
      <c r="J33" s="19" t="e">
        <f t="shared" si="1"/>
        <v>#N/A</v>
      </c>
      <c r="K33" s="102">
        <f>LOOKUP($D33,'第１レース'!$D$27:$K$76)</f>
        <v>0.26016203703703705</v>
      </c>
      <c r="L33" s="102">
        <f>LOOKUP($D33,'第１レース'!$D$27:$L$76)</f>
        <v>0.2617230092592593</v>
      </c>
      <c r="M33" s="36" t="e">
        <f t="shared" si="2"/>
        <v>#N/A</v>
      </c>
      <c r="N33" s="92">
        <f t="shared" si="3"/>
        <v>0.5424421296296297</v>
      </c>
      <c r="O33" s="19">
        <f t="shared" si="4"/>
        <v>8</v>
      </c>
      <c r="P33" s="21">
        <f t="shared" si="5"/>
        <v>0.04591435185185194</v>
      </c>
      <c r="Q33" s="21">
        <f t="shared" si="6"/>
        <v>0.046189837962963054</v>
      </c>
      <c r="R33" s="36" t="e">
        <f t="shared" si="7"/>
        <v>#N/A</v>
      </c>
      <c r="S33" s="36" t="e">
        <f t="shared" si="8"/>
        <v>#N/A</v>
      </c>
      <c r="T33" s="19" t="e">
        <f t="shared" si="9"/>
        <v>#N/A</v>
      </c>
    </row>
    <row r="34" spans="1:20" ht="12">
      <c r="A34" s="10"/>
      <c r="B34" s="130">
        <v>4825</v>
      </c>
      <c r="C34" s="136">
        <v>0.5457523148148148</v>
      </c>
      <c r="D34" s="17">
        <f t="shared" si="0"/>
        <v>4825</v>
      </c>
      <c r="E34" s="52" t="e">
        <f>LOOKUP($D34,'第１レース'!$D$27:$E$76)</f>
        <v>#N/A</v>
      </c>
      <c r="F34" s="52" t="e">
        <f>LOOKUP($D34,'第１レース'!$D$27:$F$76)</f>
        <v>#N/A</v>
      </c>
      <c r="G34" s="101" t="e">
        <f>LOOKUP($D34,'第１レース'!$D$27:$G$76)</f>
        <v>#N/A</v>
      </c>
      <c r="H34" s="176" t="e">
        <f>LOOKUP($D34,'第１レース'!$D$27:$H$76)</f>
        <v>#N/A</v>
      </c>
      <c r="I34" s="102" t="e">
        <f>LOOKUP($D34,'第１レース'!$D$27:$I$76)</f>
        <v>#N/A</v>
      </c>
      <c r="J34" s="19" t="e">
        <f t="shared" si="1"/>
        <v>#N/A</v>
      </c>
      <c r="K34" s="102" t="e">
        <f>LOOKUP($D34,'第１レース'!$D$27:$K$76)</f>
        <v>#N/A</v>
      </c>
      <c r="L34" s="102" t="e">
        <f>LOOKUP($D34,'第１レース'!$D$27:$L$76)</f>
        <v>#N/A</v>
      </c>
      <c r="M34" s="36" t="e">
        <f t="shared" si="2"/>
        <v>#N/A</v>
      </c>
      <c r="N34" s="92">
        <f t="shared" si="3"/>
        <v>0.5457523148148148</v>
      </c>
      <c r="O34" s="19">
        <f t="shared" si="4"/>
        <v>15</v>
      </c>
      <c r="P34" s="21">
        <f t="shared" si="5"/>
        <v>0.04922453703703705</v>
      </c>
      <c r="Q34" s="21" t="e">
        <f t="shared" si="6"/>
        <v>#N/A</v>
      </c>
      <c r="R34" s="36" t="e">
        <f t="shared" si="7"/>
        <v>#N/A</v>
      </c>
      <c r="S34" s="36" t="e">
        <f t="shared" si="8"/>
        <v>#N/A</v>
      </c>
      <c r="T34" s="19" t="e">
        <f t="shared" si="9"/>
        <v>#N/A</v>
      </c>
    </row>
    <row r="35" spans="1:20" ht="12">
      <c r="A35" s="10"/>
      <c r="B35" s="131">
        <v>6764</v>
      </c>
      <c r="C35" s="136">
        <v>0.5484143518518518</v>
      </c>
      <c r="D35" s="17">
        <f t="shared" si="0"/>
        <v>6764</v>
      </c>
      <c r="E35" s="52" t="str">
        <f>LOOKUP($D35,'第１レース'!$D$27:$E$76)</f>
        <v>Dancing Beans 3</v>
      </c>
      <c r="F35" s="52" t="str">
        <f>LOOKUP($D35,'第１レース'!$D$27:$F$76)</f>
        <v>Seam 31</v>
      </c>
      <c r="G35" s="101" t="str">
        <f>LOOKUP($D35,'第１レース'!$D$27:$G$76)</f>
        <v>MCC</v>
      </c>
      <c r="H35" s="176">
        <f>LOOKUP($D35,'第１レース'!$D$27:$H$76)</f>
        <v>1.006</v>
      </c>
      <c r="I35" s="102">
        <f>LOOKUP($D35,'第１レース'!$D$27:$I$76)</f>
        <v>0.5518287037037037</v>
      </c>
      <c r="J35" s="19" t="e">
        <f t="shared" si="1"/>
        <v>#N/A</v>
      </c>
      <c r="K35" s="102">
        <f>LOOKUP($D35,'第１レース'!$D$27:$K$76)</f>
        <v>0.26016203703703705</v>
      </c>
      <c r="L35" s="102">
        <f>LOOKUP($D35,'第１レース'!$D$27:$L$76)</f>
        <v>0.2617230092592593</v>
      </c>
      <c r="M35" s="36" t="e">
        <f t="shared" si="2"/>
        <v>#N/A</v>
      </c>
      <c r="N35" s="92">
        <f t="shared" si="3"/>
        <v>0.5484143518518518</v>
      </c>
      <c r="O35" s="19">
        <f t="shared" si="4"/>
        <v>19</v>
      </c>
      <c r="P35" s="21">
        <f t="shared" si="5"/>
        <v>0.0518865740740741</v>
      </c>
      <c r="Q35" s="21">
        <f t="shared" si="6"/>
        <v>0.05219789351851854</v>
      </c>
      <c r="R35" s="36" t="e">
        <f t="shared" si="7"/>
        <v>#N/A</v>
      </c>
      <c r="S35" s="36" t="e">
        <f t="shared" si="8"/>
        <v>#N/A</v>
      </c>
      <c r="T35" s="19" t="e">
        <f t="shared" si="9"/>
        <v>#N/A</v>
      </c>
    </row>
    <row r="36" spans="1:20" ht="12">
      <c r="A36" s="10"/>
      <c r="B36" s="131">
        <v>5016</v>
      </c>
      <c r="C36" s="136">
        <v>0.5468518518518518</v>
      </c>
      <c r="D36" s="17">
        <f t="shared" si="0"/>
        <v>5016</v>
      </c>
      <c r="E36" s="52" t="e">
        <f>LOOKUP($D36,'第１レース'!$D$27:$E$76)</f>
        <v>#N/A</v>
      </c>
      <c r="F36" s="52" t="e">
        <f>LOOKUP($D36,'第１レース'!$D$27:$F$76)</f>
        <v>#N/A</v>
      </c>
      <c r="G36" s="101" t="e">
        <f>LOOKUP($D36,'第１レース'!$D$27:$G$76)</f>
        <v>#N/A</v>
      </c>
      <c r="H36" s="176" t="e">
        <f>LOOKUP($D36,'第１レース'!$D$27:$H$76)</f>
        <v>#N/A</v>
      </c>
      <c r="I36" s="102" t="e">
        <f>LOOKUP($D36,'第１レース'!$D$27:$I$76)</f>
        <v>#N/A</v>
      </c>
      <c r="J36" s="19" t="e">
        <f t="shared" si="1"/>
        <v>#N/A</v>
      </c>
      <c r="K36" s="102" t="e">
        <f>LOOKUP($D36,'第１レース'!$D$27:$K$76)</f>
        <v>#N/A</v>
      </c>
      <c r="L36" s="102" t="e">
        <f>LOOKUP($D36,'第１レース'!$D$27:$L$76)</f>
        <v>#N/A</v>
      </c>
      <c r="M36" s="36" t="e">
        <f t="shared" si="2"/>
        <v>#N/A</v>
      </c>
      <c r="N36" s="92">
        <f t="shared" si="3"/>
        <v>0.5468518518518518</v>
      </c>
      <c r="O36" s="19">
        <f t="shared" si="4"/>
        <v>16</v>
      </c>
      <c r="P36" s="21">
        <f t="shared" si="5"/>
        <v>0.05032407407407408</v>
      </c>
      <c r="Q36" s="21" t="e">
        <f t="shared" si="6"/>
        <v>#N/A</v>
      </c>
      <c r="R36" s="36" t="e">
        <f t="shared" si="7"/>
        <v>#N/A</v>
      </c>
      <c r="S36" s="36" t="e">
        <f t="shared" si="8"/>
        <v>#N/A</v>
      </c>
      <c r="T36" s="19" t="e">
        <f t="shared" si="9"/>
        <v>#N/A</v>
      </c>
    </row>
    <row r="37" spans="2:20" ht="12">
      <c r="B37" s="130">
        <v>5841</v>
      </c>
      <c r="C37" s="136">
        <v>0.5428240740740741</v>
      </c>
      <c r="D37" s="17">
        <f t="shared" si="0"/>
        <v>5841</v>
      </c>
      <c r="E37" s="52" t="str">
        <f>LOOKUP($D37,'第１レース'!$D$27:$E$76)</f>
        <v>Hornet</v>
      </c>
      <c r="F37" s="52" t="str">
        <f>LOOKUP($D37,'第１レース'!$D$27:$F$76)</f>
        <v>Seam 31</v>
      </c>
      <c r="G37" s="101" t="str">
        <f>LOOKUP($D37,'第１レース'!$D$27:$G$76)</f>
        <v>MCC</v>
      </c>
      <c r="H37" s="176">
        <f>LOOKUP($D37,'第１レース'!$D$27:$H$76)</f>
        <v>1.006</v>
      </c>
      <c r="I37" s="102">
        <f>LOOKUP($D37,'第１レース'!$D$27:$I$76)</f>
        <v>0.5402777777777777</v>
      </c>
      <c r="J37" s="19" t="e">
        <f t="shared" si="1"/>
        <v>#N/A</v>
      </c>
      <c r="K37" s="102">
        <f>LOOKUP($D37,'第１レース'!$D$27:$K$76)</f>
        <v>0.24861111111111106</v>
      </c>
      <c r="L37" s="102">
        <f>LOOKUP($D37,'第１レース'!$D$27:$L$76)</f>
        <v>0.25010277777777773</v>
      </c>
      <c r="M37" s="36" t="e">
        <f t="shared" si="2"/>
        <v>#N/A</v>
      </c>
      <c r="N37" s="92">
        <f t="shared" si="3"/>
        <v>0.5428240740740741</v>
      </c>
      <c r="O37" s="19">
        <f t="shared" si="4"/>
        <v>9</v>
      </c>
      <c r="P37" s="21">
        <f t="shared" si="5"/>
        <v>0.046296296296296335</v>
      </c>
      <c r="Q37" s="21">
        <f t="shared" si="6"/>
        <v>0.046574074074074115</v>
      </c>
      <c r="R37" s="36" t="e">
        <f t="shared" si="7"/>
        <v>#N/A</v>
      </c>
      <c r="S37" s="36" t="e">
        <f t="shared" si="8"/>
        <v>#N/A</v>
      </c>
      <c r="T37" s="19" t="e">
        <f t="shared" si="9"/>
        <v>#N/A</v>
      </c>
    </row>
    <row r="38" spans="1:20" ht="12">
      <c r="A38" s="10"/>
      <c r="B38" s="130">
        <v>5055</v>
      </c>
      <c r="C38" s="136">
        <v>0.5424305555555555</v>
      </c>
      <c r="D38" s="17">
        <f t="shared" si="0"/>
        <v>5055</v>
      </c>
      <c r="E38" s="52" t="e">
        <f>LOOKUP($D38,'第１レース'!$D$27:$E$76)</f>
        <v>#N/A</v>
      </c>
      <c r="F38" s="52" t="e">
        <f>LOOKUP($D38,'第１レース'!$D$27:$F$76)</f>
        <v>#N/A</v>
      </c>
      <c r="G38" s="101" t="e">
        <f>LOOKUP($D38,'第１レース'!$D$27:$G$76)</f>
        <v>#N/A</v>
      </c>
      <c r="H38" s="176" t="e">
        <f>LOOKUP($D38,'第１レース'!$D$27:$H$76)</f>
        <v>#N/A</v>
      </c>
      <c r="I38" s="102" t="e">
        <f>LOOKUP($D38,'第１レース'!$D$27:$I$76)</f>
        <v>#N/A</v>
      </c>
      <c r="J38" s="19" t="e">
        <f t="shared" si="1"/>
        <v>#N/A</v>
      </c>
      <c r="K38" s="102" t="e">
        <f>LOOKUP($D38,'第１レース'!$D$27:$K$76)</f>
        <v>#N/A</v>
      </c>
      <c r="L38" s="102" t="e">
        <f>LOOKUP($D38,'第１レース'!$D$27:$L$76)</f>
        <v>#N/A</v>
      </c>
      <c r="M38" s="36" t="e">
        <f t="shared" si="2"/>
        <v>#N/A</v>
      </c>
      <c r="N38" s="92">
        <f t="shared" si="3"/>
        <v>0.5424305555555555</v>
      </c>
      <c r="O38" s="19">
        <f t="shared" si="4"/>
        <v>7</v>
      </c>
      <c r="P38" s="21">
        <f t="shared" si="5"/>
        <v>0.04590277777777779</v>
      </c>
      <c r="Q38" s="21" t="e">
        <f t="shared" si="6"/>
        <v>#N/A</v>
      </c>
      <c r="R38" s="36" t="e">
        <f t="shared" si="7"/>
        <v>#N/A</v>
      </c>
      <c r="S38" s="36" t="e">
        <f t="shared" si="8"/>
        <v>#N/A</v>
      </c>
      <c r="T38" s="19" t="e">
        <f t="shared" si="9"/>
        <v>#N/A</v>
      </c>
    </row>
    <row r="39" spans="1:20" ht="12">
      <c r="A39" s="10"/>
      <c r="B39" s="130">
        <v>5833</v>
      </c>
      <c r="C39" s="136">
        <v>0.5436226851851852</v>
      </c>
      <c r="D39" s="17">
        <f t="shared" si="0"/>
        <v>5833</v>
      </c>
      <c r="E39" s="52" t="str">
        <f>LOOKUP($D39,'第１レース'!$D$27:$E$76)</f>
        <v>Hornet</v>
      </c>
      <c r="F39" s="52" t="str">
        <f>LOOKUP($D39,'第１レース'!$D$27:$F$76)</f>
        <v>Seam 31</v>
      </c>
      <c r="G39" s="101" t="str">
        <f>LOOKUP($D39,'第１レース'!$D$27:$G$76)</f>
        <v>MCC</v>
      </c>
      <c r="H39" s="176">
        <f>LOOKUP($D39,'第１レース'!$D$27:$H$76)</f>
        <v>1.006</v>
      </c>
      <c r="I39" s="102">
        <f>LOOKUP($D39,'第１レース'!$D$27:$I$76)</f>
        <v>0.5402777777777777</v>
      </c>
      <c r="J39" s="19" t="e">
        <f t="shared" si="1"/>
        <v>#N/A</v>
      </c>
      <c r="K39" s="102">
        <f>LOOKUP($D39,'第１レース'!$D$27:$K$76)</f>
        <v>0.24861111111111106</v>
      </c>
      <c r="L39" s="102">
        <f>LOOKUP($D39,'第１レース'!$D$27:$L$76)</f>
        <v>0.25010277777777773</v>
      </c>
      <c r="M39" s="36" t="e">
        <f t="shared" si="2"/>
        <v>#N/A</v>
      </c>
      <c r="N39" s="92">
        <f t="shared" si="3"/>
        <v>0.5436226851851852</v>
      </c>
      <c r="O39" s="19">
        <f t="shared" si="4"/>
        <v>10</v>
      </c>
      <c r="P39" s="21">
        <f t="shared" si="5"/>
        <v>0.04709490740740746</v>
      </c>
      <c r="Q39" s="21">
        <f t="shared" si="6"/>
        <v>0.0473774768518519</v>
      </c>
      <c r="R39" s="36" t="e">
        <f t="shared" si="7"/>
        <v>#N/A</v>
      </c>
      <c r="S39" s="36" t="e">
        <f t="shared" si="8"/>
        <v>#N/A</v>
      </c>
      <c r="T39" s="19" t="e">
        <f t="shared" si="9"/>
        <v>#N/A</v>
      </c>
    </row>
    <row r="40" spans="2:20" ht="12">
      <c r="B40" s="131">
        <v>6670</v>
      </c>
      <c r="C40" s="136">
        <v>0.5447337962962963</v>
      </c>
      <c r="D40" s="17">
        <f t="shared" si="0"/>
        <v>6670</v>
      </c>
      <c r="E40" s="52" t="str">
        <f>LOOKUP($D40,'第１レース'!$D$27:$E$76)</f>
        <v>Dancing Beans 3</v>
      </c>
      <c r="F40" s="52" t="str">
        <f>LOOKUP($D40,'第１レース'!$D$27:$F$76)</f>
        <v>Seam 31</v>
      </c>
      <c r="G40" s="101" t="str">
        <f>LOOKUP($D40,'第１レース'!$D$27:$G$76)</f>
        <v>MCC</v>
      </c>
      <c r="H40" s="176">
        <f>LOOKUP($D40,'第１レース'!$D$27:$H$76)</f>
        <v>1.006</v>
      </c>
      <c r="I40" s="102">
        <f>LOOKUP($D40,'第１レース'!$D$27:$I$76)</f>
        <v>0.5518287037037037</v>
      </c>
      <c r="J40" s="19" t="e">
        <f t="shared" si="1"/>
        <v>#N/A</v>
      </c>
      <c r="K40" s="102">
        <f>LOOKUP($D40,'第１レース'!$D$27:$K$76)</f>
        <v>0.26016203703703705</v>
      </c>
      <c r="L40" s="102">
        <f>LOOKUP($D40,'第１レース'!$D$27:$L$76)</f>
        <v>0.2617230092592593</v>
      </c>
      <c r="M40" s="36" t="e">
        <f t="shared" si="2"/>
        <v>#N/A</v>
      </c>
      <c r="N40" s="92">
        <f t="shared" si="3"/>
        <v>0.5447337962962963</v>
      </c>
      <c r="O40" s="19">
        <f t="shared" si="4"/>
        <v>12</v>
      </c>
      <c r="P40" s="21">
        <f t="shared" si="5"/>
        <v>0.04820601851851852</v>
      </c>
      <c r="Q40" s="21">
        <f t="shared" si="6"/>
        <v>0.048495254629629635</v>
      </c>
      <c r="R40" s="36" t="e">
        <f t="shared" si="7"/>
        <v>#N/A</v>
      </c>
      <c r="S40" s="36" t="e">
        <f t="shared" si="8"/>
        <v>#N/A</v>
      </c>
      <c r="T40" s="19" t="e">
        <f t="shared" si="9"/>
        <v>#N/A</v>
      </c>
    </row>
    <row r="41" spans="1:20" ht="12">
      <c r="A41" s="10"/>
      <c r="B41" s="131">
        <v>4774</v>
      </c>
      <c r="C41" s="136">
        <v>0.5833333333333334</v>
      </c>
      <c r="D41" s="17">
        <f t="shared" si="0"/>
        <v>4774</v>
      </c>
      <c r="E41" s="52" t="e">
        <f>LOOKUP($D41,'第１レース'!$D$27:$E$76)</f>
        <v>#N/A</v>
      </c>
      <c r="F41" s="52" t="e">
        <f>LOOKUP($D41,'第１レース'!$D$27:$F$76)</f>
        <v>#N/A</v>
      </c>
      <c r="G41" s="101" t="e">
        <f>LOOKUP($D41,'第１レース'!$D$27:$G$76)</f>
        <v>#N/A</v>
      </c>
      <c r="H41" s="176" t="e">
        <f>LOOKUP($D41,'第１レース'!$D$27:$H$76)</f>
        <v>#N/A</v>
      </c>
      <c r="I41" s="102" t="e">
        <f>LOOKUP($D41,'第１レース'!$D$27:$I$76)</f>
        <v>#N/A</v>
      </c>
      <c r="J41" s="19" t="e">
        <f t="shared" si="1"/>
        <v>#N/A</v>
      </c>
      <c r="K41" s="102" t="e">
        <f>LOOKUP($D41,'第１レース'!$D$27:$K$76)</f>
        <v>#N/A</v>
      </c>
      <c r="L41" s="102" t="e">
        <f>LOOKUP($D41,'第１レース'!$D$27:$L$76)</f>
        <v>#N/A</v>
      </c>
      <c r="M41" s="36" t="e">
        <f t="shared" si="2"/>
        <v>#N/A</v>
      </c>
      <c r="N41" s="92"/>
      <c r="O41" s="19"/>
      <c r="P41" s="21"/>
      <c r="Q41" s="21" t="s">
        <v>120</v>
      </c>
      <c r="R41" s="36">
        <v>21</v>
      </c>
      <c r="S41" s="36" t="e">
        <f t="shared" si="8"/>
        <v>#N/A</v>
      </c>
      <c r="T41" s="19" t="e">
        <f t="shared" si="9"/>
        <v>#N/A</v>
      </c>
    </row>
    <row r="42" spans="1:20" ht="12">
      <c r="A42" s="10"/>
      <c r="B42" s="130">
        <v>5550</v>
      </c>
      <c r="C42" s="136">
        <v>0.5451967592592593</v>
      </c>
      <c r="D42" s="17">
        <f t="shared" si="0"/>
        <v>5550</v>
      </c>
      <c r="E42" s="52" t="e">
        <f>LOOKUP($D42,'第１レース'!$D$27:$E$76)</f>
        <v>#N/A</v>
      </c>
      <c r="F42" s="52" t="e">
        <f>LOOKUP($D42,'第１レース'!$D$27:$F$76)</f>
        <v>#N/A</v>
      </c>
      <c r="G42" s="101" t="e">
        <f>LOOKUP($D42,'第１レース'!$D$27:$G$76)</f>
        <v>#N/A</v>
      </c>
      <c r="H42" s="176" t="e">
        <f>LOOKUP($D42,'第１レース'!$D$27:$H$76)</f>
        <v>#N/A</v>
      </c>
      <c r="I42" s="102" t="e">
        <f>LOOKUP($D42,'第１レース'!$D$27:$I$76)</f>
        <v>#N/A</v>
      </c>
      <c r="J42" s="19" t="e">
        <f t="shared" si="1"/>
        <v>#N/A</v>
      </c>
      <c r="K42" s="102" t="e">
        <f>LOOKUP($D42,'第１レース'!$D$27:$K$76)</f>
        <v>#N/A</v>
      </c>
      <c r="L42" s="102" t="e">
        <f>LOOKUP($D42,'第１レース'!$D$27:$L$76)</f>
        <v>#N/A</v>
      </c>
      <c r="M42" s="36" t="e">
        <f t="shared" si="2"/>
        <v>#N/A</v>
      </c>
      <c r="N42" s="92">
        <f>C42</f>
        <v>0.5451967592592593</v>
      </c>
      <c r="O42" s="19">
        <f>RANK(N42,$N$27:$N$99,1)</f>
        <v>13</v>
      </c>
      <c r="P42" s="21">
        <f>N42-$P$24</f>
        <v>0.04866898148148152</v>
      </c>
      <c r="Q42" s="21" t="e">
        <f>P42*H42</f>
        <v>#N/A</v>
      </c>
      <c r="R42" s="36" t="e">
        <f>RANK(Q42,$Q$27:$Q$99,1)</f>
        <v>#N/A</v>
      </c>
      <c r="S42" s="36" t="e">
        <f t="shared" si="8"/>
        <v>#N/A</v>
      </c>
      <c r="T42" s="19" t="e">
        <f t="shared" si="9"/>
        <v>#N/A</v>
      </c>
    </row>
    <row r="43" spans="1:20" ht="12">
      <c r="A43" s="10"/>
      <c r="B43" s="131">
        <v>8</v>
      </c>
      <c r="C43" s="136">
        <v>0.5475231481481482</v>
      </c>
      <c r="D43" s="17">
        <f t="shared" si="0"/>
        <v>8</v>
      </c>
      <c r="E43" s="52" t="e">
        <f>LOOKUP($D43,'第１レース'!$D$27:$E$76)</f>
        <v>#N/A</v>
      </c>
      <c r="F43" s="52" t="e">
        <f>LOOKUP($D43,'第１レース'!$D$27:$F$76)</f>
        <v>#N/A</v>
      </c>
      <c r="G43" s="101" t="e">
        <f>LOOKUP($D43,'第１レース'!$D$27:$G$76)</f>
        <v>#N/A</v>
      </c>
      <c r="H43" s="176" t="e">
        <f>LOOKUP($D43,'第１レース'!$D$27:$H$76)</f>
        <v>#N/A</v>
      </c>
      <c r="I43" s="102" t="e">
        <f>LOOKUP($D43,'第１レース'!$D$27:$I$76)</f>
        <v>#N/A</v>
      </c>
      <c r="J43" s="19" t="e">
        <f t="shared" si="1"/>
        <v>#N/A</v>
      </c>
      <c r="K43" s="102" t="e">
        <f>LOOKUP($D43,'第１レース'!$D$27:$K$76)</f>
        <v>#N/A</v>
      </c>
      <c r="L43" s="102" t="e">
        <f>LOOKUP($D43,'第１レース'!$D$27:$L$76)</f>
        <v>#N/A</v>
      </c>
      <c r="M43" s="36" t="e">
        <f t="shared" si="2"/>
        <v>#N/A</v>
      </c>
      <c r="N43" s="92">
        <f>C43</f>
        <v>0.5475231481481482</v>
      </c>
      <c r="O43" s="19">
        <f>RANK(N43,$N$27:$N$99,1)</f>
        <v>17</v>
      </c>
      <c r="P43" s="21">
        <f>N43-$P$24</f>
        <v>0.05099537037037044</v>
      </c>
      <c r="Q43" s="21" t="e">
        <f>P43*H43</f>
        <v>#N/A</v>
      </c>
      <c r="R43" s="36" t="e">
        <f>RANK(Q43,$Q$27:$Q$99,1)</f>
        <v>#N/A</v>
      </c>
      <c r="S43" s="36" t="e">
        <f t="shared" si="8"/>
        <v>#N/A</v>
      </c>
      <c r="T43" s="19" t="e">
        <f t="shared" si="9"/>
        <v>#N/A</v>
      </c>
    </row>
    <row r="44" spans="1:20" ht="12">
      <c r="A44" s="10"/>
      <c r="B44" s="131">
        <v>5830</v>
      </c>
      <c r="C44" s="136">
        <v>0.5437152777777777</v>
      </c>
      <c r="D44" s="17">
        <f t="shared" si="0"/>
        <v>5830</v>
      </c>
      <c r="E44" s="52" t="str">
        <f>LOOKUP($D44,'第１レース'!$D$27:$E$76)</f>
        <v>Hornet</v>
      </c>
      <c r="F44" s="52" t="str">
        <f>LOOKUP($D44,'第１レース'!$D$27:$F$76)</f>
        <v>Seam 31</v>
      </c>
      <c r="G44" s="101" t="str">
        <f>LOOKUP($D44,'第１レース'!$D$27:$G$76)</f>
        <v>MCC</v>
      </c>
      <c r="H44" s="176">
        <f>LOOKUP($D44,'第１レース'!$D$27:$H$76)</f>
        <v>1.006</v>
      </c>
      <c r="I44" s="102">
        <f>LOOKUP($D44,'第１レース'!$D$27:$I$76)</f>
        <v>0.5402777777777777</v>
      </c>
      <c r="J44" s="19" t="e">
        <f t="shared" si="1"/>
        <v>#N/A</v>
      </c>
      <c r="K44" s="102">
        <f>LOOKUP($D44,'第１レース'!$D$27:$K$76)</f>
        <v>0.24861111111111106</v>
      </c>
      <c r="L44" s="102">
        <f>LOOKUP($D44,'第１レース'!$D$27:$L$76)</f>
        <v>0.25010277777777773</v>
      </c>
      <c r="M44" s="36" t="e">
        <f t="shared" si="2"/>
        <v>#N/A</v>
      </c>
      <c r="N44" s="92">
        <f>C44</f>
        <v>0.5437152777777777</v>
      </c>
      <c r="O44" s="19">
        <f>RANK(N44,$N$27:$N$99,1)</f>
        <v>11</v>
      </c>
      <c r="P44" s="21">
        <f>N44-$P$24</f>
        <v>0.04718749999999999</v>
      </c>
      <c r="Q44" s="21">
        <f>P44*H44</f>
        <v>0.047470624999999995</v>
      </c>
      <c r="R44" s="36" t="e">
        <f>RANK(Q44,$Q$27:$Q$99,1)</f>
        <v>#N/A</v>
      </c>
      <c r="S44" s="36" t="e">
        <f t="shared" si="8"/>
        <v>#N/A</v>
      </c>
      <c r="T44" s="19" t="e">
        <f t="shared" si="9"/>
        <v>#N/A</v>
      </c>
    </row>
    <row r="45" spans="1:20" ht="12">
      <c r="A45" s="10"/>
      <c r="B45" s="131">
        <v>6747</v>
      </c>
      <c r="C45" s="136">
        <v>0.5475694444444444</v>
      </c>
      <c r="D45" s="17">
        <f t="shared" si="0"/>
        <v>6747</v>
      </c>
      <c r="E45" s="52" t="str">
        <f>LOOKUP($D45,'第１レース'!$D$27:$E$76)</f>
        <v>Dancing Beans 3</v>
      </c>
      <c r="F45" s="52" t="str">
        <f>LOOKUP($D45,'第１レース'!$D$27:$F$76)</f>
        <v>Seam 31</v>
      </c>
      <c r="G45" s="101" t="str">
        <f>LOOKUP($D45,'第１レース'!$D$27:$G$76)</f>
        <v>MCC</v>
      </c>
      <c r="H45" s="176">
        <f>LOOKUP($D45,'第１レース'!$D$27:$H$76)</f>
        <v>1.006</v>
      </c>
      <c r="I45" s="102">
        <f>LOOKUP($D45,'第１レース'!$D$27:$I$76)</f>
        <v>0.5518287037037037</v>
      </c>
      <c r="J45" s="19" t="e">
        <f t="shared" si="1"/>
        <v>#N/A</v>
      </c>
      <c r="K45" s="102">
        <f>LOOKUP($D45,'第１レース'!$D$27:$K$76)</f>
        <v>0.26016203703703705</v>
      </c>
      <c r="L45" s="102">
        <f>LOOKUP($D45,'第１レース'!$D$27:$L$76)</f>
        <v>0.2617230092592593</v>
      </c>
      <c r="M45" s="36" t="e">
        <f t="shared" si="2"/>
        <v>#N/A</v>
      </c>
      <c r="N45" s="92">
        <f>C45</f>
        <v>0.5475694444444444</v>
      </c>
      <c r="O45" s="19">
        <f>RANK(N45,$N$27:$N$99,1)</f>
        <v>18</v>
      </c>
      <c r="P45" s="21">
        <f>N45-$P$24</f>
        <v>0.05104166666666671</v>
      </c>
      <c r="Q45" s="21">
        <f>P45*H45</f>
        <v>0.05134791666666671</v>
      </c>
      <c r="R45" s="36" t="e">
        <f>RANK(Q45,$Q$27:$Q$99,1)</f>
        <v>#N/A</v>
      </c>
      <c r="S45" s="36" t="e">
        <f t="shared" si="8"/>
        <v>#N/A</v>
      </c>
      <c r="T45" s="19" t="e">
        <f t="shared" si="9"/>
        <v>#N/A</v>
      </c>
    </row>
    <row r="46" spans="2:20" ht="12">
      <c r="B46" s="131">
        <v>6698</v>
      </c>
      <c r="C46" s="136">
        <v>0.5456597222222223</v>
      </c>
      <c r="D46" s="17">
        <f t="shared" si="0"/>
        <v>6698</v>
      </c>
      <c r="E46" s="52" t="str">
        <f>LOOKUP($D46,'第１レース'!$D$27:$E$76)</f>
        <v>Dancing Beans 3</v>
      </c>
      <c r="F46" s="52" t="str">
        <f>LOOKUP($D46,'第１レース'!$D$27:$F$76)</f>
        <v>Seam 31</v>
      </c>
      <c r="G46" s="101" t="str">
        <f>LOOKUP($D46,'第１レース'!$D$27:$G$76)</f>
        <v>MCC</v>
      </c>
      <c r="H46" s="176">
        <f>LOOKUP($D46,'第１レース'!$D$27:$H$76)</f>
        <v>1.006</v>
      </c>
      <c r="I46" s="102">
        <f>LOOKUP($D46,'第１レース'!$D$27:$I$76)</f>
        <v>0.5518287037037037</v>
      </c>
      <c r="J46" s="19" t="e">
        <f t="shared" si="1"/>
        <v>#N/A</v>
      </c>
      <c r="K46" s="102">
        <f>LOOKUP($D46,'第１レース'!$D$27:$K$76)</f>
        <v>0.26016203703703705</v>
      </c>
      <c r="L46" s="102">
        <f>LOOKUP($D46,'第１レース'!$D$27:$L$76)</f>
        <v>0.2617230092592593</v>
      </c>
      <c r="M46" s="36" t="e">
        <f t="shared" si="2"/>
        <v>#N/A</v>
      </c>
      <c r="N46" s="92">
        <f>C46</f>
        <v>0.5456597222222223</v>
      </c>
      <c r="O46" s="19">
        <f>RANK(N46,$N$27:$N$99,1)</f>
        <v>14</v>
      </c>
      <c r="P46" s="21">
        <f>N46-$P$24</f>
        <v>0.04913194444444452</v>
      </c>
      <c r="Q46" s="21">
        <f>P46*H46</f>
        <v>0.04942673611111119</v>
      </c>
      <c r="R46" s="36" t="e">
        <f>RANK(Q46,$Q$27:$Q$99,1)</f>
        <v>#N/A</v>
      </c>
      <c r="S46" s="36" t="e">
        <f t="shared" si="8"/>
        <v>#N/A</v>
      </c>
      <c r="T46" s="19" t="e">
        <f t="shared" si="9"/>
        <v>#N/A</v>
      </c>
    </row>
    <row r="47" spans="1:20" ht="12">
      <c r="A47" s="10"/>
      <c r="B47" s="131"/>
      <c r="C47" s="131"/>
      <c r="D47" s="17"/>
      <c r="E47" s="52"/>
      <c r="F47" s="52"/>
      <c r="G47" s="101"/>
      <c r="H47" s="176"/>
      <c r="I47" s="102"/>
      <c r="J47" s="19"/>
      <c r="K47" s="102"/>
      <c r="L47" s="102"/>
      <c r="M47" s="36"/>
      <c r="N47" s="92"/>
      <c r="O47" s="19"/>
      <c r="P47" s="21"/>
      <c r="Q47" s="21"/>
      <c r="R47" s="36"/>
      <c r="S47" s="36"/>
      <c r="T47" s="19"/>
    </row>
    <row r="48" spans="2:20" ht="12">
      <c r="B48" s="131"/>
      <c r="C48" s="131"/>
      <c r="D48" s="17"/>
      <c r="E48" s="52"/>
      <c r="F48" s="52"/>
      <c r="G48" s="101"/>
      <c r="H48" s="176"/>
      <c r="I48" s="102"/>
      <c r="J48" s="19"/>
      <c r="K48" s="102"/>
      <c r="L48" s="102"/>
      <c r="M48" s="36"/>
      <c r="N48" s="92"/>
      <c r="O48" s="19"/>
      <c r="P48" s="21"/>
      <c r="Q48" s="21"/>
      <c r="R48" s="36"/>
      <c r="S48" s="36"/>
      <c r="T48" s="19"/>
    </row>
    <row r="49" spans="2:20" ht="12">
      <c r="B49" s="131"/>
      <c r="C49" s="131"/>
      <c r="D49" s="17"/>
      <c r="E49" s="52"/>
      <c r="F49" s="52"/>
      <c r="G49" s="101"/>
      <c r="H49" s="176"/>
      <c r="I49" s="102"/>
      <c r="J49" s="19"/>
      <c r="K49" s="102"/>
      <c r="L49" s="102"/>
      <c r="M49" s="36"/>
      <c r="N49" s="92"/>
      <c r="O49" s="19"/>
      <c r="P49" s="21"/>
      <c r="Q49" s="21"/>
      <c r="R49" s="36"/>
      <c r="S49" s="36"/>
      <c r="T49" s="19"/>
    </row>
    <row r="50" spans="1:20" ht="12">
      <c r="A50" s="10"/>
      <c r="B50" s="131"/>
      <c r="C50" s="131"/>
      <c r="D50" s="17"/>
      <c r="E50" s="52"/>
      <c r="F50" s="52"/>
      <c r="G50" s="101"/>
      <c r="H50" s="176"/>
      <c r="I50" s="102"/>
      <c r="J50" s="19"/>
      <c r="K50" s="102"/>
      <c r="L50" s="102"/>
      <c r="M50" s="36"/>
      <c r="N50" s="92"/>
      <c r="O50" s="19"/>
      <c r="P50" s="21"/>
      <c r="Q50" s="21"/>
      <c r="R50" s="36"/>
      <c r="S50" s="36"/>
      <c r="T50" s="19"/>
    </row>
    <row r="51" spans="2:20" ht="12">
      <c r="B51" s="131"/>
      <c r="C51" s="131"/>
      <c r="D51" s="17"/>
      <c r="E51" s="52"/>
      <c r="F51" s="52"/>
      <c r="G51" s="101"/>
      <c r="H51" s="176"/>
      <c r="I51" s="102"/>
      <c r="J51" s="19"/>
      <c r="K51" s="102"/>
      <c r="L51" s="102"/>
      <c r="M51" s="36"/>
      <c r="N51" s="92"/>
      <c r="O51" s="19"/>
      <c r="P51" s="21"/>
      <c r="Q51" s="21"/>
      <c r="R51" s="36"/>
      <c r="S51" s="36"/>
      <c r="T51" s="19"/>
    </row>
    <row r="52" spans="2:20" ht="12">
      <c r="B52" s="131"/>
      <c r="C52" s="131"/>
      <c r="D52" s="17"/>
      <c r="E52" s="52"/>
      <c r="F52" s="52"/>
      <c r="G52" s="101"/>
      <c r="H52" s="176"/>
      <c r="I52" s="102"/>
      <c r="J52" s="19"/>
      <c r="K52" s="102"/>
      <c r="L52" s="102"/>
      <c r="M52" s="36"/>
      <c r="N52" s="92"/>
      <c r="O52" s="19"/>
      <c r="P52" s="21"/>
      <c r="Q52" s="21"/>
      <c r="R52" s="36"/>
      <c r="S52" s="36"/>
      <c r="T52" s="19"/>
    </row>
    <row r="53" spans="1:20" ht="12">
      <c r="A53" s="10"/>
      <c r="B53" s="131"/>
      <c r="C53" s="131"/>
      <c r="D53" s="17"/>
      <c r="E53" s="52"/>
      <c r="F53" s="52"/>
      <c r="G53" s="101"/>
      <c r="H53" s="176"/>
      <c r="I53" s="102"/>
      <c r="J53" s="19"/>
      <c r="K53" s="102"/>
      <c r="L53" s="102"/>
      <c r="M53" s="36"/>
      <c r="N53" s="92"/>
      <c r="O53" s="19"/>
      <c r="P53" s="21"/>
      <c r="Q53" s="21"/>
      <c r="R53" s="36"/>
      <c r="S53" s="36"/>
      <c r="T53" s="19"/>
    </row>
    <row r="54" spans="1:20" ht="12">
      <c r="A54" s="10"/>
      <c r="B54" s="131"/>
      <c r="C54" s="131"/>
      <c r="D54" s="17"/>
      <c r="E54" s="52"/>
      <c r="F54" s="52"/>
      <c r="G54" s="101"/>
      <c r="H54" s="176"/>
      <c r="I54" s="102"/>
      <c r="J54" s="19"/>
      <c r="K54" s="102"/>
      <c r="L54" s="102"/>
      <c r="M54" s="36"/>
      <c r="N54" s="92"/>
      <c r="O54" s="19"/>
      <c r="P54" s="21"/>
      <c r="Q54" s="21"/>
      <c r="R54" s="36"/>
      <c r="S54" s="36"/>
      <c r="T54" s="19"/>
    </row>
    <row r="55" spans="2:20" ht="12">
      <c r="B55" s="131"/>
      <c r="C55" s="131"/>
      <c r="D55" s="17"/>
      <c r="E55" s="52"/>
      <c r="F55" s="52"/>
      <c r="G55" s="101"/>
      <c r="H55" s="176"/>
      <c r="I55" s="102"/>
      <c r="J55" s="19"/>
      <c r="K55" s="102"/>
      <c r="L55" s="102"/>
      <c r="M55" s="36"/>
      <c r="N55" s="92"/>
      <c r="O55" s="19"/>
      <c r="P55" s="21"/>
      <c r="Q55" s="21"/>
      <c r="R55" s="36"/>
      <c r="S55" s="36"/>
      <c r="T55" s="19"/>
    </row>
    <row r="56" spans="1:20" ht="12">
      <c r="A56" s="10"/>
      <c r="B56" s="131"/>
      <c r="C56" s="131"/>
      <c r="D56" s="17"/>
      <c r="E56" s="52"/>
      <c r="F56" s="52"/>
      <c r="G56" s="101"/>
      <c r="H56" s="176"/>
      <c r="I56" s="102"/>
      <c r="J56" s="19"/>
      <c r="K56" s="102"/>
      <c r="L56" s="102"/>
      <c r="M56" s="36"/>
      <c r="N56" s="92"/>
      <c r="O56" s="19"/>
      <c r="P56" s="21"/>
      <c r="Q56" s="21"/>
      <c r="R56" s="36"/>
      <c r="S56" s="36"/>
      <c r="T56" s="19"/>
    </row>
    <row r="57" spans="1:20" ht="12">
      <c r="A57" s="10"/>
      <c r="B57" s="131"/>
      <c r="C57" s="131"/>
      <c r="D57" s="17"/>
      <c r="E57" s="52"/>
      <c r="F57" s="52"/>
      <c r="G57" s="101"/>
      <c r="H57" s="176"/>
      <c r="I57" s="102"/>
      <c r="J57" s="19"/>
      <c r="K57" s="102"/>
      <c r="L57" s="102"/>
      <c r="M57" s="36"/>
      <c r="N57" s="92"/>
      <c r="O57" s="19"/>
      <c r="P57" s="21"/>
      <c r="Q57" s="21"/>
      <c r="R57" s="36"/>
      <c r="S57" s="36"/>
      <c r="T57" s="19"/>
    </row>
    <row r="58" spans="1:20" ht="12">
      <c r="A58" s="10"/>
      <c r="B58" s="131"/>
      <c r="C58" s="131"/>
      <c r="D58" s="17"/>
      <c r="E58" s="52"/>
      <c r="F58" s="52"/>
      <c r="G58" s="101"/>
      <c r="H58" s="176"/>
      <c r="I58" s="102"/>
      <c r="J58" s="19"/>
      <c r="K58" s="102"/>
      <c r="L58" s="102"/>
      <c r="M58" s="36"/>
      <c r="N58" s="92"/>
      <c r="O58" s="19"/>
      <c r="P58" s="21"/>
      <c r="Q58" s="21"/>
      <c r="R58" s="36"/>
      <c r="S58" s="36"/>
      <c r="T58" s="19"/>
    </row>
    <row r="59" spans="2:20" ht="12">
      <c r="B59" s="131"/>
      <c r="C59" s="131"/>
      <c r="D59" s="17"/>
      <c r="E59" s="52"/>
      <c r="F59" s="52"/>
      <c r="G59" s="101"/>
      <c r="H59" s="176"/>
      <c r="I59" s="102"/>
      <c r="J59" s="19"/>
      <c r="K59" s="102"/>
      <c r="L59" s="102"/>
      <c r="M59" s="36"/>
      <c r="N59" s="92"/>
      <c r="O59" s="19"/>
      <c r="P59" s="21"/>
      <c r="Q59" s="21"/>
      <c r="R59" s="36"/>
      <c r="S59" s="36"/>
      <c r="T59" s="19"/>
    </row>
    <row r="60" spans="1:20" ht="12">
      <c r="A60" s="10"/>
      <c r="B60" s="131"/>
      <c r="C60" s="131"/>
      <c r="D60" s="17"/>
      <c r="E60" s="52"/>
      <c r="F60" s="52"/>
      <c r="G60" s="101"/>
      <c r="H60" s="176"/>
      <c r="I60" s="102"/>
      <c r="J60" s="19"/>
      <c r="K60" s="102"/>
      <c r="L60" s="102"/>
      <c r="M60" s="36"/>
      <c r="N60" s="92"/>
      <c r="O60" s="19"/>
      <c r="P60" s="21"/>
      <c r="Q60" s="21"/>
      <c r="R60" s="36"/>
      <c r="S60" s="36"/>
      <c r="T60" s="19"/>
    </row>
    <row r="61" spans="1:20" ht="12">
      <c r="A61" s="10"/>
      <c r="B61" s="131"/>
      <c r="C61" s="131"/>
      <c r="D61" s="17"/>
      <c r="E61" s="52"/>
      <c r="F61" s="52"/>
      <c r="G61" s="101"/>
      <c r="H61" s="176"/>
      <c r="I61" s="102"/>
      <c r="J61" s="19"/>
      <c r="K61" s="102"/>
      <c r="L61" s="102"/>
      <c r="M61" s="36"/>
      <c r="N61" s="92"/>
      <c r="O61" s="19"/>
      <c r="P61" s="21"/>
      <c r="Q61" s="21"/>
      <c r="R61" s="36"/>
      <c r="S61" s="36"/>
      <c r="T61" s="19"/>
    </row>
    <row r="62" spans="1:20" ht="12">
      <c r="A62" s="10"/>
      <c r="B62" s="131"/>
      <c r="C62" s="131"/>
      <c r="D62" s="17"/>
      <c r="E62" s="52"/>
      <c r="F62" s="52"/>
      <c r="G62" s="101"/>
      <c r="H62" s="176"/>
      <c r="I62" s="102"/>
      <c r="J62" s="19"/>
      <c r="K62" s="102"/>
      <c r="L62" s="102"/>
      <c r="M62" s="36"/>
      <c r="N62" s="92"/>
      <c r="O62" s="19"/>
      <c r="P62" s="21"/>
      <c r="Q62" s="21"/>
      <c r="R62" s="36"/>
      <c r="S62" s="36"/>
      <c r="T62" s="19"/>
    </row>
    <row r="63" spans="1:20" ht="12">
      <c r="A63" s="10"/>
      <c r="B63" s="131"/>
      <c r="C63" s="131"/>
      <c r="D63" s="17"/>
      <c r="E63" s="52"/>
      <c r="F63" s="52"/>
      <c r="G63" s="101"/>
      <c r="H63" s="176"/>
      <c r="I63" s="102"/>
      <c r="J63" s="19"/>
      <c r="K63" s="102"/>
      <c r="L63" s="102"/>
      <c r="M63" s="36"/>
      <c r="N63" s="92"/>
      <c r="O63" s="19"/>
      <c r="P63" s="21"/>
      <c r="Q63" s="21"/>
      <c r="R63" s="36"/>
      <c r="S63" s="36"/>
      <c r="T63" s="19"/>
    </row>
    <row r="64" spans="1:20" ht="12">
      <c r="A64" s="10"/>
      <c r="B64" s="131"/>
      <c r="C64" s="131"/>
      <c r="D64" s="17"/>
      <c r="E64" s="52"/>
      <c r="F64" s="52"/>
      <c r="G64" s="101"/>
      <c r="H64" s="176"/>
      <c r="I64" s="102"/>
      <c r="J64" s="19"/>
      <c r="K64" s="102"/>
      <c r="L64" s="102"/>
      <c r="M64" s="36"/>
      <c r="N64" s="92"/>
      <c r="O64" s="19"/>
      <c r="P64" s="21"/>
      <c r="Q64" s="21"/>
      <c r="R64" s="36"/>
      <c r="S64" s="36"/>
      <c r="T64" s="19"/>
    </row>
    <row r="65" spans="1:20" ht="12">
      <c r="A65" s="10"/>
      <c r="B65" s="131"/>
      <c r="C65" s="131"/>
      <c r="D65" s="17"/>
      <c r="E65" s="52"/>
      <c r="F65" s="52"/>
      <c r="G65" s="101"/>
      <c r="H65" s="176"/>
      <c r="I65" s="102"/>
      <c r="J65" s="19"/>
      <c r="K65" s="102"/>
      <c r="L65" s="102"/>
      <c r="M65" s="36"/>
      <c r="N65" s="92"/>
      <c r="O65" s="19"/>
      <c r="P65" s="21"/>
      <c r="Q65" s="21"/>
      <c r="R65" s="36"/>
      <c r="S65" s="36"/>
      <c r="T65" s="19"/>
    </row>
    <row r="66" spans="2:20" ht="12">
      <c r="B66" s="131"/>
      <c r="C66" s="131"/>
      <c r="D66" s="17"/>
      <c r="E66" s="52"/>
      <c r="F66" s="52"/>
      <c r="G66" s="101"/>
      <c r="H66" s="176"/>
      <c r="I66" s="102"/>
      <c r="J66" s="19"/>
      <c r="K66" s="102"/>
      <c r="L66" s="102"/>
      <c r="M66" s="36"/>
      <c r="N66" s="92"/>
      <c r="O66" s="19"/>
      <c r="P66" s="21"/>
      <c r="Q66" s="21"/>
      <c r="R66" s="36"/>
      <c r="S66" s="36"/>
      <c r="T66" s="19"/>
    </row>
    <row r="67" spans="2:20" ht="12">
      <c r="B67" s="131"/>
      <c r="C67" s="131"/>
      <c r="D67" s="17"/>
      <c r="E67" s="52"/>
      <c r="F67" s="52"/>
      <c r="G67" s="101"/>
      <c r="H67" s="176"/>
      <c r="I67" s="102"/>
      <c r="J67" s="19"/>
      <c r="K67" s="102"/>
      <c r="L67" s="102"/>
      <c r="M67" s="36"/>
      <c r="N67" s="92"/>
      <c r="O67" s="19"/>
      <c r="P67" s="21"/>
      <c r="Q67" s="21"/>
      <c r="R67" s="36"/>
      <c r="S67" s="36"/>
      <c r="T67" s="19"/>
    </row>
    <row r="68" spans="1:20" ht="12">
      <c r="A68" s="10"/>
      <c r="B68" s="131"/>
      <c r="C68" s="131"/>
      <c r="D68" s="17"/>
      <c r="E68" s="52"/>
      <c r="F68" s="52"/>
      <c r="G68" s="101"/>
      <c r="H68" s="176"/>
      <c r="I68" s="102"/>
      <c r="J68" s="19"/>
      <c r="K68" s="102"/>
      <c r="L68" s="102"/>
      <c r="M68" s="36"/>
      <c r="N68" s="92"/>
      <c r="O68" s="19"/>
      <c r="P68" s="21"/>
      <c r="Q68" s="21"/>
      <c r="R68" s="36"/>
      <c r="S68" s="36"/>
      <c r="T68" s="19"/>
    </row>
    <row r="69" spans="1:20" ht="12">
      <c r="A69" s="10"/>
      <c r="B69" s="131"/>
      <c r="C69" s="131"/>
      <c r="D69" s="17"/>
      <c r="E69" s="52"/>
      <c r="F69" s="52"/>
      <c r="G69" s="101"/>
      <c r="H69" s="176"/>
      <c r="I69" s="102"/>
      <c r="J69" s="19"/>
      <c r="K69" s="102"/>
      <c r="L69" s="102"/>
      <c r="M69" s="36"/>
      <c r="N69" s="92"/>
      <c r="O69" s="19"/>
      <c r="P69" s="21"/>
      <c r="Q69" s="21"/>
      <c r="R69" s="36"/>
      <c r="S69" s="36"/>
      <c r="T69" s="19"/>
    </row>
    <row r="70" spans="2:20" ht="12">
      <c r="B70" s="131"/>
      <c r="C70" s="131"/>
      <c r="D70" s="17"/>
      <c r="E70" s="52"/>
      <c r="F70" s="52"/>
      <c r="G70" s="101"/>
      <c r="H70" s="176"/>
      <c r="I70" s="102"/>
      <c r="J70" s="19"/>
      <c r="K70" s="102"/>
      <c r="L70" s="102"/>
      <c r="M70" s="36"/>
      <c r="N70" s="92"/>
      <c r="O70" s="19"/>
      <c r="P70" s="21"/>
      <c r="Q70" s="21"/>
      <c r="R70" s="36"/>
      <c r="S70" s="36"/>
      <c r="T70" s="19"/>
    </row>
    <row r="71" spans="1:20" ht="12">
      <c r="A71" s="10"/>
      <c r="B71" s="131"/>
      <c r="C71" s="131"/>
      <c r="D71" s="17"/>
      <c r="E71" s="52"/>
      <c r="F71" s="52"/>
      <c r="G71" s="101"/>
      <c r="H71" s="176"/>
      <c r="I71" s="102"/>
      <c r="J71" s="19"/>
      <c r="K71" s="102"/>
      <c r="L71" s="102"/>
      <c r="M71" s="36"/>
      <c r="N71" s="92"/>
      <c r="O71" s="19"/>
      <c r="P71" s="21"/>
      <c r="Q71" s="21"/>
      <c r="R71" s="36"/>
      <c r="S71" s="36"/>
      <c r="T71" s="19"/>
    </row>
    <row r="72" spans="2:20" ht="12">
      <c r="B72" s="131"/>
      <c r="C72" s="131"/>
      <c r="D72" s="17"/>
      <c r="E72" s="52"/>
      <c r="F72" s="52"/>
      <c r="G72" s="101"/>
      <c r="H72" s="176"/>
      <c r="I72" s="102"/>
      <c r="J72" s="19"/>
      <c r="K72" s="102"/>
      <c r="L72" s="102"/>
      <c r="M72" s="36"/>
      <c r="N72" s="92"/>
      <c r="O72" s="19"/>
      <c r="P72" s="21"/>
      <c r="Q72" s="21"/>
      <c r="R72" s="36"/>
      <c r="S72" s="36"/>
      <c r="T72" s="19"/>
    </row>
    <row r="73" spans="2:20" ht="12">
      <c r="B73" s="131"/>
      <c r="C73" s="131"/>
      <c r="D73" s="17"/>
      <c r="E73" s="52"/>
      <c r="F73" s="52"/>
      <c r="G73" s="101"/>
      <c r="H73" s="176"/>
      <c r="I73" s="102"/>
      <c r="J73" s="19"/>
      <c r="K73" s="102"/>
      <c r="L73" s="102"/>
      <c r="M73" s="36"/>
      <c r="N73" s="92"/>
      <c r="O73" s="19"/>
      <c r="P73" s="21"/>
      <c r="Q73" s="21"/>
      <c r="R73" s="36"/>
      <c r="S73" s="36"/>
      <c r="T73" s="19"/>
    </row>
    <row r="74" spans="1:20" ht="12">
      <c r="A74" s="10"/>
      <c r="B74" s="131"/>
      <c r="C74" s="131"/>
      <c r="D74" s="17"/>
      <c r="E74" s="52"/>
      <c r="F74" s="52"/>
      <c r="G74" s="101"/>
      <c r="H74" s="176"/>
      <c r="I74" s="102"/>
      <c r="J74" s="19"/>
      <c r="K74" s="102"/>
      <c r="L74" s="102"/>
      <c r="M74" s="36"/>
      <c r="N74" s="92"/>
      <c r="O74" s="19"/>
      <c r="P74" s="21"/>
      <c r="Q74" s="21"/>
      <c r="R74" s="36"/>
      <c r="S74" s="36"/>
      <c r="T74" s="19"/>
    </row>
    <row r="75" spans="1:20" ht="12">
      <c r="A75" s="10"/>
      <c r="B75" s="131"/>
      <c r="C75" s="131"/>
      <c r="D75" s="17"/>
      <c r="E75" s="52"/>
      <c r="F75" s="52"/>
      <c r="G75" s="101"/>
      <c r="H75" s="176"/>
      <c r="I75" s="102"/>
      <c r="J75" s="19"/>
      <c r="K75" s="102"/>
      <c r="L75" s="102"/>
      <c r="M75" s="36"/>
      <c r="N75" s="92"/>
      <c r="O75" s="19"/>
      <c r="P75" s="21"/>
      <c r="Q75" s="21"/>
      <c r="R75" s="36"/>
      <c r="S75" s="36"/>
      <c r="T75" s="19"/>
    </row>
    <row r="76" spans="2:20" ht="12">
      <c r="B76" s="131"/>
      <c r="C76" s="131"/>
      <c r="D76" s="17"/>
      <c r="E76" s="52"/>
      <c r="F76" s="52"/>
      <c r="G76" s="101"/>
      <c r="H76" s="176"/>
      <c r="I76" s="102"/>
      <c r="J76" s="19"/>
      <c r="K76" s="102"/>
      <c r="L76" s="102"/>
      <c r="M76" s="36"/>
      <c r="N76" s="92"/>
      <c r="O76" s="19"/>
      <c r="P76" s="21"/>
      <c r="Q76" s="21"/>
      <c r="R76" s="36"/>
      <c r="S76" s="36"/>
      <c r="T76" s="19"/>
    </row>
    <row r="77" spans="2:20" ht="12">
      <c r="B77" s="131"/>
      <c r="C77" s="131"/>
      <c r="D77" s="17"/>
      <c r="E77" s="52"/>
      <c r="F77" s="52"/>
      <c r="G77" s="101"/>
      <c r="H77" s="176"/>
      <c r="I77" s="102"/>
      <c r="J77" s="19"/>
      <c r="K77" s="102"/>
      <c r="L77" s="102"/>
      <c r="M77" s="36"/>
      <c r="N77" s="92"/>
      <c r="O77" s="19"/>
      <c r="P77" s="21"/>
      <c r="Q77" s="21"/>
      <c r="R77" s="36"/>
      <c r="S77" s="36"/>
      <c r="T77" s="19"/>
    </row>
    <row r="78" spans="1:20" ht="12">
      <c r="A78" s="10"/>
      <c r="B78" s="131"/>
      <c r="C78" s="131"/>
      <c r="D78" s="17"/>
      <c r="E78" s="52"/>
      <c r="F78" s="52"/>
      <c r="G78" s="101"/>
      <c r="H78" s="176"/>
      <c r="I78" s="102"/>
      <c r="J78" s="19"/>
      <c r="K78" s="102"/>
      <c r="L78" s="102"/>
      <c r="M78" s="36"/>
      <c r="N78" s="92"/>
      <c r="O78" s="19"/>
      <c r="P78" s="21"/>
      <c r="Q78" s="21"/>
      <c r="R78" s="36"/>
      <c r="S78" s="36"/>
      <c r="T78" s="19"/>
    </row>
    <row r="79" spans="4:20" ht="12">
      <c r="D79" s="17"/>
      <c r="E79" s="52"/>
      <c r="F79" s="52"/>
      <c r="G79" s="101"/>
      <c r="H79" s="176"/>
      <c r="I79" s="102"/>
      <c r="J79" s="19"/>
      <c r="K79" s="102"/>
      <c r="L79" s="102"/>
      <c r="M79" s="36"/>
      <c r="N79" s="92"/>
      <c r="O79" s="19"/>
      <c r="P79" s="21"/>
      <c r="Q79" s="21"/>
      <c r="R79" s="36"/>
      <c r="S79" s="36"/>
      <c r="T79" s="19"/>
    </row>
  </sheetData>
  <sheetProtection/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P23 C23 K23">
      <formula1>"5m以下,5～9m,9m以上"</formula1>
    </dataValidation>
  </dataValidations>
  <printOptions/>
  <pageMargins left="0" right="0.1968503937007874" top="0.3937007874015748" bottom="0.3937007874015748" header="0.5118110236220472" footer="0.5118110236220472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view="pageLayout" workbookViewId="0" topLeftCell="A1">
      <selection activeCell="L8" sqref="L8"/>
    </sheetView>
  </sheetViews>
  <sheetFormatPr defaultColWidth="9.140625" defaultRowHeight="12"/>
  <cols>
    <col min="1" max="1" width="6.57421875" style="2" customWidth="1"/>
    <col min="2" max="2" width="21.140625" style="9" customWidth="1"/>
    <col min="3" max="3" width="21.140625" style="8" customWidth="1"/>
    <col min="4" max="5" width="7.7109375" style="11" customWidth="1"/>
    <col min="6" max="6" width="9.7109375" style="2" customWidth="1"/>
    <col min="7" max="7" width="5.7109375" style="12" customWidth="1"/>
    <col min="8" max="9" width="9.7109375" style="2" customWidth="1"/>
    <col min="10" max="10" width="5.7109375" style="11" customWidth="1"/>
    <col min="11" max="12" width="7.28125" style="2" customWidth="1"/>
    <col min="13" max="16384" width="9.140625" style="8" customWidth="1"/>
  </cols>
  <sheetData>
    <row r="1" spans="1:19" s="38" customFormat="1" ht="105" customHeight="1">
      <c r="A1" s="93" t="s">
        <v>335</v>
      </c>
      <c r="B1" s="326"/>
      <c r="C1" s="327"/>
      <c r="D1" s="327"/>
      <c r="E1" s="327"/>
      <c r="F1" s="327"/>
      <c r="G1" s="327"/>
      <c r="H1" s="327"/>
      <c r="I1" s="327"/>
      <c r="J1" s="327"/>
      <c r="K1" s="137"/>
      <c r="L1" s="137"/>
      <c r="M1" s="137"/>
      <c r="N1" s="137"/>
      <c r="O1" s="13"/>
      <c r="P1" s="51"/>
      <c r="R1" s="13"/>
      <c r="S1" s="13"/>
    </row>
    <row r="2" spans="4:12" s="5" customFormat="1" ht="12">
      <c r="D2" s="13"/>
      <c r="E2" s="13"/>
      <c r="F2" s="6"/>
      <c r="G2" s="14"/>
      <c r="H2" s="6"/>
      <c r="I2" s="6"/>
      <c r="J2" s="13"/>
      <c r="K2" s="6"/>
      <c r="L2" s="6"/>
    </row>
    <row r="3" spans="1:12" s="5" customFormat="1" ht="12">
      <c r="A3" s="139"/>
      <c r="B3" s="139"/>
      <c r="C3" s="27"/>
      <c r="D3" s="42"/>
      <c r="E3" s="65"/>
      <c r="F3" s="22" t="s">
        <v>227</v>
      </c>
      <c r="G3" s="76"/>
      <c r="H3" s="211" t="s">
        <v>899</v>
      </c>
      <c r="I3" s="42"/>
      <c r="J3" s="28"/>
      <c r="K3" s="6"/>
      <c r="L3" s="6"/>
    </row>
    <row r="4" spans="3:12" s="5" customFormat="1" ht="12">
      <c r="C4" s="7"/>
      <c r="D4" s="44"/>
      <c r="E4" s="66"/>
      <c r="F4" s="6"/>
      <c r="G4" s="79"/>
      <c r="H4" s="80"/>
      <c r="I4" s="44"/>
      <c r="J4" s="29"/>
      <c r="K4" s="6"/>
      <c r="L4" s="6"/>
    </row>
    <row r="5" spans="3:12" s="5" customFormat="1" ht="12">
      <c r="C5" s="7"/>
      <c r="D5" s="44"/>
      <c r="E5" s="66"/>
      <c r="F5" s="33" t="s">
        <v>228</v>
      </c>
      <c r="G5" s="82"/>
      <c r="H5" s="328" t="s">
        <v>895</v>
      </c>
      <c r="I5" s="83"/>
      <c r="J5" s="34"/>
      <c r="K5" s="6"/>
      <c r="L5" s="6"/>
    </row>
    <row r="6" spans="4:12" s="5" customFormat="1" ht="12">
      <c r="D6" s="44"/>
      <c r="E6" s="66"/>
      <c r="F6" s="6" t="s">
        <v>229</v>
      </c>
      <c r="G6" s="85"/>
      <c r="H6" s="53">
        <v>23</v>
      </c>
      <c r="I6" s="80" t="s">
        <v>256</v>
      </c>
      <c r="J6" s="86"/>
      <c r="K6" s="6"/>
      <c r="L6" s="6"/>
    </row>
    <row r="7" spans="4:12" s="5" customFormat="1" ht="12">
      <c r="D7" s="13"/>
      <c r="E7" s="29"/>
      <c r="F7" s="33" t="s">
        <v>230</v>
      </c>
      <c r="G7" s="87"/>
      <c r="H7" s="88" t="s">
        <v>898</v>
      </c>
      <c r="I7" s="37"/>
      <c r="J7" s="34"/>
      <c r="K7" s="6"/>
      <c r="L7" s="6"/>
    </row>
    <row r="8" spans="1:10" ht="12">
      <c r="A8" s="141"/>
      <c r="B8" s="141"/>
      <c r="C8" s="32"/>
      <c r="D8" s="47"/>
      <c r="E8" s="30"/>
      <c r="F8" s="25" t="s">
        <v>257</v>
      </c>
      <c r="G8" s="90"/>
      <c r="H8" s="91">
        <v>0.2916666666666667</v>
      </c>
      <c r="I8" s="55"/>
      <c r="J8" s="30"/>
    </row>
    <row r="9" spans="1:10" ht="12">
      <c r="A9" s="15"/>
      <c r="B9" s="15"/>
      <c r="C9" s="144"/>
      <c r="D9" s="48"/>
      <c r="E9" s="19"/>
      <c r="F9" s="1"/>
      <c r="G9" s="36"/>
      <c r="H9" s="1" t="s">
        <v>269</v>
      </c>
      <c r="I9" s="1" t="s">
        <v>268</v>
      </c>
      <c r="J9" s="19" t="s">
        <v>260</v>
      </c>
    </row>
    <row r="10" spans="1:10" ht="12">
      <c r="A10" s="61" t="s">
        <v>258</v>
      </c>
      <c r="B10" s="62" t="s">
        <v>203</v>
      </c>
      <c r="C10" s="61" t="s">
        <v>259</v>
      </c>
      <c r="D10" s="63" t="s">
        <v>265</v>
      </c>
      <c r="E10" s="55" t="s">
        <v>22</v>
      </c>
      <c r="F10" s="1" t="s">
        <v>231</v>
      </c>
      <c r="G10" s="36" t="s">
        <v>240</v>
      </c>
      <c r="H10" s="1" t="s">
        <v>266</v>
      </c>
      <c r="I10" s="1" t="s">
        <v>267</v>
      </c>
      <c r="J10" s="19" t="s">
        <v>261</v>
      </c>
    </row>
    <row r="11" spans="1:10" ht="12">
      <c r="A11" s="20">
        <v>6764</v>
      </c>
      <c r="B11" s="52" t="s">
        <v>896</v>
      </c>
      <c r="C11" s="71" t="s">
        <v>129</v>
      </c>
      <c r="D11" s="72" t="s">
        <v>106</v>
      </c>
      <c r="E11" s="175">
        <v>0.924</v>
      </c>
      <c r="F11" s="92">
        <v>0.5570023148148148</v>
      </c>
      <c r="G11" s="49">
        <v>3</v>
      </c>
      <c r="H11" s="21">
        <v>0.2653356481481481</v>
      </c>
      <c r="I11" s="21">
        <v>0.24517013888888883</v>
      </c>
      <c r="J11" s="49">
        <v>1</v>
      </c>
    </row>
    <row r="12" spans="1:10" ht="12">
      <c r="A12" s="20">
        <v>4825.2</v>
      </c>
      <c r="B12" s="52" t="s">
        <v>252</v>
      </c>
      <c r="C12" s="71" t="s">
        <v>253</v>
      </c>
      <c r="D12" s="72" t="s">
        <v>90</v>
      </c>
      <c r="E12" s="175">
        <v>0.911</v>
      </c>
      <c r="F12" s="92">
        <v>0.5653935185185185</v>
      </c>
      <c r="G12" s="49">
        <v>4</v>
      </c>
      <c r="H12" s="21">
        <v>0.2737268518518518</v>
      </c>
      <c r="I12" s="21">
        <v>0.249365162037037</v>
      </c>
      <c r="J12" s="49">
        <v>2</v>
      </c>
    </row>
    <row r="13" spans="1:10" ht="12">
      <c r="A13" s="20">
        <v>5791</v>
      </c>
      <c r="B13" s="52" t="s">
        <v>241</v>
      </c>
      <c r="C13" s="71" t="s">
        <v>243</v>
      </c>
      <c r="D13" s="72" t="s">
        <v>90</v>
      </c>
      <c r="E13" s="175">
        <v>1.006</v>
      </c>
      <c r="F13" s="92">
        <v>0.5402777777777777</v>
      </c>
      <c r="G13" s="49">
        <v>1</v>
      </c>
      <c r="H13" s="21">
        <v>0.24861111111111106</v>
      </c>
      <c r="I13" s="21">
        <v>0.25010277777777773</v>
      </c>
      <c r="J13" s="49">
        <v>3</v>
      </c>
    </row>
    <row r="14" spans="1:10" ht="12">
      <c r="A14" s="20">
        <v>5933</v>
      </c>
      <c r="B14" s="52" t="s">
        <v>897</v>
      </c>
      <c r="C14" s="71" t="s">
        <v>243</v>
      </c>
      <c r="D14" s="72" t="s">
        <v>90</v>
      </c>
      <c r="E14" s="175">
        <v>1.006</v>
      </c>
      <c r="F14" s="92">
        <v>0.5518287037037037</v>
      </c>
      <c r="G14" s="49">
        <v>2</v>
      </c>
      <c r="H14" s="21">
        <v>0.26016203703703705</v>
      </c>
      <c r="I14" s="21">
        <v>0.2617230092592593</v>
      </c>
      <c r="J14" s="49">
        <v>4</v>
      </c>
    </row>
    <row r="15" spans="1:10" ht="12">
      <c r="A15" s="20"/>
      <c r="B15" s="71"/>
      <c r="C15" s="71"/>
      <c r="D15" s="72"/>
      <c r="E15" s="175"/>
      <c r="F15" s="92"/>
      <c r="G15" s="49"/>
      <c r="H15" s="21"/>
      <c r="I15" s="21"/>
      <c r="J15" s="49"/>
    </row>
  </sheetData>
  <sheetProtection/>
  <mergeCells count="1">
    <mergeCell ref="B1:J1"/>
  </mergeCells>
  <dataValidations count="3">
    <dataValidation allowBlank="1" showInputMessage="1" showErrorMessage="1" imeMode="on" sqref="H3:H5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H7">
      <formula1>"5m以下,5～9m,9m以上"</formula1>
    </dataValidation>
    <dataValidation allowBlank="1" showInputMessage="1" showErrorMessage="1" imeMode="off" sqref="I6"/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V78"/>
  <sheetViews>
    <sheetView zoomScalePageLayoutView="0" workbookViewId="0" topLeftCell="G1">
      <selection activeCell="A44" sqref="A44:IV47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8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232</v>
      </c>
      <c r="F2" s="13"/>
      <c r="G2" s="13"/>
      <c r="H2" s="51"/>
      <c r="I2" s="38" t="s">
        <v>235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270</v>
      </c>
      <c r="U2" s="13"/>
      <c r="V2" s="13"/>
    </row>
    <row r="3" spans="2:22" s="39" customFormat="1" ht="12">
      <c r="B3" s="13"/>
      <c r="C3" s="13"/>
      <c r="D3" s="38" t="s">
        <v>332</v>
      </c>
      <c r="F3" s="13"/>
      <c r="G3" s="13"/>
      <c r="H3" s="51"/>
      <c r="I3" s="38" t="s">
        <v>236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271</v>
      </c>
      <c r="T3" s="39" t="s">
        <v>276</v>
      </c>
      <c r="U3" s="13"/>
      <c r="V3" s="13"/>
    </row>
    <row r="4" spans="2:22" s="39" customFormat="1" ht="12">
      <c r="B4" s="13"/>
      <c r="C4" s="13"/>
      <c r="D4" s="38" t="s">
        <v>233</v>
      </c>
      <c r="F4" s="13"/>
      <c r="G4" s="13"/>
      <c r="H4" s="51"/>
      <c r="I4" s="38" t="s">
        <v>237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272</v>
      </c>
      <c r="T4" s="50" t="s">
        <v>277</v>
      </c>
      <c r="U4" s="13"/>
      <c r="V4" s="13"/>
    </row>
    <row r="5" spans="2:22" s="39" customFormat="1" ht="12">
      <c r="B5" s="13"/>
      <c r="C5" s="13"/>
      <c r="D5" s="38" t="s">
        <v>234</v>
      </c>
      <c r="F5" s="13"/>
      <c r="G5" s="13"/>
      <c r="H5" s="51"/>
      <c r="I5" s="38" t="s">
        <v>238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273</v>
      </c>
      <c r="T5" s="39" t="s">
        <v>275</v>
      </c>
      <c r="U5" s="13"/>
      <c r="V5" s="13"/>
    </row>
    <row r="6" spans="4:22" s="39" customFormat="1" ht="12">
      <c r="D6" s="38"/>
      <c r="F6" s="13"/>
      <c r="G6" s="13"/>
      <c r="H6" s="51"/>
      <c r="I6" s="38" t="s">
        <v>239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274</v>
      </c>
      <c r="T6" s="39" t="s">
        <v>278</v>
      </c>
      <c r="U6" s="13"/>
      <c r="V6" s="13"/>
    </row>
    <row r="7" spans="2:22" s="39" customFormat="1" ht="12">
      <c r="B7" s="104" t="s">
        <v>348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32"/>
      <c r="C8" s="51" t="s">
        <v>337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04" t="s">
        <v>357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04" t="s">
        <v>366</v>
      </c>
      <c r="C10" s="106"/>
      <c r="D10" s="38"/>
      <c r="F10" s="13"/>
      <c r="G10" s="13"/>
      <c r="H10" s="128" t="s">
        <v>358</v>
      </c>
      <c r="I10" s="123"/>
      <c r="J10" s="128"/>
      <c r="K10" s="127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04" t="s">
        <v>343</v>
      </c>
      <c r="D11" s="38"/>
      <c r="F11" s="13"/>
      <c r="G11" s="13"/>
      <c r="H11" s="51"/>
      <c r="I11" s="51" t="s">
        <v>364</v>
      </c>
      <c r="J11" s="127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5" t="s">
        <v>345</v>
      </c>
      <c r="C12" s="106"/>
      <c r="D12" s="38"/>
      <c r="F12" s="13"/>
      <c r="G12" s="13"/>
      <c r="H12" s="51"/>
      <c r="I12" s="50" t="s">
        <v>361</v>
      </c>
      <c r="J12" s="127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3" t="s">
        <v>354</v>
      </c>
      <c r="C13" s="64"/>
      <c r="D13" s="38"/>
      <c r="F13" s="13"/>
      <c r="G13" s="13"/>
      <c r="H13" s="51"/>
      <c r="I13" s="127"/>
      <c r="J13" s="39" t="s">
        <v>359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5" t="s">
        <v>346</v>
      </c>
      <c r="C14" s="64"/>
      <c r="D14" s="38"/>
      <c r="F14" s="13"/>
      <c r="G14" s="13"/>
      <c r="H14" s="51"/>
      <c r="I14" s="127"/>
      <c r="J14" s="39" t="s">
        <v>360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27" t="s">
        <v>362</v>
      </c>
      <c r="J15" s="127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24" customHeight="1">
      <c r="D17" s="93" t="s">
        <v>335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145"/>
      <c r="C19" s="41"/>
      <c r="D19" s="75"/>
      <c r="E19" s="41"/>
      <c r="F19" s="74"/>
      <c r="G19" s="42"/>
      <c r="H19" s="94"/>
      <c r="I19" s="75" t="s">
        <v>227</v>
      </c>
      <c r="J19" s="76"/>
      <c r="K19" s="77" t="str">
        <f>'第１レース'!K19</f>
        <v>10月早朝、佐久島レース</v>
      </c>
      <c r="L19" s="42"/>
      <c r="M19" s="28"/>
      <c r="N19" s="75" t="s">
        <v>227</v>
      </c>
      <c r="O19" s="40"/>
      <c r="P19" s="77" t="str">
        <f>K19</f>
        <v>10月早朝、佐久島レース</v>
      </c>
      <c r="Q19" s="75"/>
      <c r="R19" s="23"/>
      <c r="S19" s="40"/>
      <c r="T19" s="28"/>
      <c r="U19" s="13"/>
      <c r="V19" s="13"/>
    </row>
    <row r="20" spans="2:22" s="39" customFormat="1" ht="12">
      <c r="B20" s="146"/>
      <c r="D20" s="13"/>
      <c r="F20" s="78"/>
      <c r="G20" s="44"/>
      <c r="H20" s="95"/>
      <c r="I20" s="13"/>
      <c r="J20" s="79"/>
      <c r="K20" s="80">
        <f>'第１レース'!K20</f>
        <v>0</v>
      </c>
      <c r="L20" s="44"/>
      <c r="M20" s="29"/>
      <c r="N20" s="13"/>
      <c r="O20" s="43"/>
      <c r="P20" s="80" t="s">
        <v>333</v>
      </c>
      <c r="Q20" s="13"/>
      <c r="R20" s="24"/>
      <c r="S20" s="43"/>
      <c r="T20" s="29"/>
      <c r="U20" s="13"/>
      <c r="V20" s="13"/>
    </row>
    <row r="21" spans="2:22" s="39" customFormat="1" ht="12">
      <c r="B21" s="146"/>
      <c r="F21" s="78"/>
      <c r="G21" s="44"/>
      <c r="H21" s="95"/>
      <c r="I21" s="81" t="s">
        <v>228</v>
      </c>
      <c r="J21" s="82"/>
      <c r="K21" s="37" t="str">
        <f>'第１レース'!K21</f>
        <v>　S-上-下-上-F</v>
      </c>
      <c r="L21" s="83"/>
      <c r="M21" s="34"/>
      <c r="N21" s="81" t="s">
        <v>228</v>
      </c>
      <c r="O21" s="84"/>
      <c r="P21" s="37" t="s">
        <v>107</v>
      </c>
      <c r="Q21" s="81"/>
      <c r="R21" s="35"/>
      <c r="S21" s="43"/>
      <c r="T21" s="29"/>
      <c r="U21" s="13"/>
      <c r="V21" s="13"/>
    </row>
    <row r="22" spans="2:22" s="39" customFormat="1" ht="12">
      <c r="B22" s="112" t="s">
        <v>229</v>
      </c>
      <c r="C22" s="147">
        <v>1.1</v>
      </c>
      <c r="D22" s="43"/>
      <c r="G22" s="44"/>
      <c r="H22" s="95"/>
      <c r="I22" s="13" t="s">
        <v>229</v>
      </c>
      <c r="J22" s="85"/>
      <c r="K22" s="53">
        <f>'第１レース'!K22</f>
        <v>23</v>
      </c>
      <c r="L22" s="73" t="str">
        <f>'第１レース'!L22</f>
        <v>ﾏｲﾙ</v>
      </c>
      <c r="M22" s="29">
        <f>'第１レース'!M22</f>
        <v>0</v>
      </c>
      <c r="N22" s="13" t="s">
        <v>229</v>
      </c>
      <c r="O22" s="43"/>
      <c r="P22" s="53">
        <f>R22*4</f>
        <v>4.4</v>
      </c>
      <c r="Q22" s="73" t="s">
        <v>334</v>
      </c>
      <c r="R22" s="86">
        <f>C22</f>
        <v>1.1</v>
      </c>
      <c r="S22" s="43"/>
      <c r="T22" s="29"/>
      <c r="U22" s="13"/>
      <c r="V22" s="13"/>
    </row>
    <row r="23" spans="2:22" s="39" customFormat="1" ht="12">
      <c r="B23" s="112" t="s">
        <v>230</v>
      </c>
      <c r="C23" s="134" t="s">
        <v>284</v>
      </c>
      <c r="D23" s="5"/>
      <c r="G23" s="13"/>
      <c r="H23" s="96"/>
      <c r="I23" s="81" t="s">
        <v>230</v>
      </c>
      <c r="J23" s="87"/>
      <c r="K23" s="88" t="str">
        <f>'第１レース'!K23</f>
        <v>5m以下</v>
      </c>
      <c r="L23" s="37"/>
      <c r="M23" s="34"/>
      <c r="N23" s="81" t="s">
        <v>230</v>
      </c>
      <c r="O23" s="84"/>
      <c r="P23" s="88" t="str">
        <f>C23</f>
        <v>5m以下</v>
      </c>
      <c r="Q23" s="37"/>
      <c r="R23" s="35"/>
      <c r="S23" s="43"/>
      <c r="T23" s="29"/>
      <c r="U23" s="13"/>
      <c r="V23" s="13"/>
    </row>
    <row r="24" spans="2:22" s="10" customFormat="1" ht="12">
      <c r="B24" s="112" t="s">
        <v>257</v>
      </c>
      <c r="C24" s="135">
        <v>0.49652777777777773</v>
      </c>
      <c r="D24" s="45"/>
      <c r="E24" s="46"/>
      <c r="F24" s="47"/>
      <c r="G24" s="47"/>
      <c r="H24" s="97"/>
      <c r="I24" s="89" t="s">
        <v>257</v>
      </c>
      <c r="J24" s="90"/>
      <c r="K24" s="91">
        <f>'第１レース'!K24</f>
        <v>0.2916666666666667</v>
      </c>
      <c r="L24" s="55"/>
      <c r="M24" s="30"/>
      <c r="N24" s="89" t="s">
        <v>257</v>
      </c>
      <c r="O24" s="45"/>
      <c r="P24" s="92">
        <f>C24</f>
        <v>0.49652777777777773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97"/>
      <c r="I25" s="1"/>
      <c r="J25" s="18"/>
      <c r="K25" s="1" t="s">
        <v>269</v>
      </c>
      <c r="L25" s="1" t="s">
        <v>268</v>
      </c>
      <c r="M25" s="19" t="s">
        <v>260</v>
      </c>
      <c r="N25" s="1"/>
      <c r="O25" s="36"/>
      <c r="P25" s="1" t="s">
        <v>269</v>
      </c>
      <c r="Q25" s="1" t="s">
        <v>268</v>
      </c>
      <c r="R25" s="19" t="s">
        <v>260</v>
      </c>
      <c r="S25" s="19" t="s">
        <v>264</v>
      </c>
      <c r="T25" s="19" t="s">
        <v>263</v>
      </c>
    </row>
    <row r="26" spans="2:20" ht="12">
      <c r="B26" s="1" t="s">
        <v>258</v>
      </c>
      <c r="C26" s="1" t="s">
        <v>363</v>
      </c>
      <c r="D26" s="1" t="s">
        <v>258</v>
      </c>
      <c r="E26" s="62" t="s">
        <v>203</v>
      </c>
      <c r="F26" s="61" t="s">
        <v>259</v>
      </c>
      <c r="G26" s="63" t="s">
        <v>265</v>
      </c>
      <c r="H26" s="55" t="s">
        <v>200</v>
      </c>
      <c r="I26" s="1" t="s">
        <v>231</v>
      </c>
      <c r="J26" s="18" t="s">
        <v>240</v>
      </c>
      <c r="K26" s="1" t="s">
        <v>266</v>
      </c>
      <c r="L26" s="1" t="s">
        <v>267</v>
      </c>
      <c r="M26" s="19" t="s">
        <v>261</v>
      </c>
      <c r="N26" s="1" t="s">
        <v>231</v>
      </c>
      <c r="O26" s="36" t="s">
        <v>240</v>
      </c>
      <c r="P26" s="1" t="s">
        <v>266</v>
      </c>
      <c r="Q26" s="1" t="s">
        <v>267</v>
      </c>
      <c r="R26" s="19" t="s">
        <v>261</v>
      </c>
      <c r="S26" s="19" t="s">
        <v>261</v>
      </c>
      <c r="T26" s="19" t="s">
        <v>262</v>
      </c>
    </row>
    <row r="27" spans="1:20" ht="12">
      <c r="A27" s="10"/>
      <c r="B27" s="131">
        <v>4004</v>
      </c>
      <c r="C27" s="136">
        <v>0.5360648148148148</v>
      </c>
      <c r="D27" s="17">
        <f aca="true" t="shared" si="0" ref="D27:D42">B27</f>
        <v>4004</v>
      </c>
      <c r="E27" s="52" t="e">
        <f>LOOKUP($D27,'第１レース'!$D$27:$E$76)</f>
        <v>#N/A</v>
      </c>
      <c r="F27" s="52" t="e">
        <f>LOOKUP($D27,'第１レース'!$D$27:$F$76)</f>
        <v>#N/A</v>
      </c>
      <c r="G27" s="101" t="e">
        <f>LOOKUP($D27,'第１レース'!$D$27:$G$76)</f>
        <v>#N/A</v>
      </c>
      <c r="H27" s="176" t="e">
        <f>LOOKUP($D27,'第１レース'!$D$27:$H$76)</f>
        <v>#N/A</v>
      </c>
      <c r="I27" s="102" t="e">
        <f>LOOKUP($D27,'第１レース'!$D$27:$I$76)</f>
        <v>#N/A</v>
      </c>
      <c r="J27" s="19" t="e">
        <f aca="true" t="shared" si="1" ref="J27:J42">RANK(I27,$I$27:$I$98,1)</f>
        <v>#N/A</v>
      </c>
      <c r="K27" s="102" t="e">
        <f>LOOKUP($D27,'第１レース'!$D$27:$K$76)</f>
        <v>#N/A</v>
      </c>
      <c r="L27" s="102" t="e">
        <f>LOOKUP($D27,'第１レース'!$D$27:$L$76)</f>
        <v>#N/A</v>
      </c>
      <c r="M27" s="36" t="e">
        <f aca="true" t="shared" si="2" ref="M27:M42">RANK(L27,$L$27:$L$98,1)</f>
        <v>#N/A</v>
      </c>
      <c r="N27" s="92">
        <f aca="true" t="shared" si="3" ref="N27:N42">C27</f>
        <v>0.5360648148148148</v>
      </c>
      <c r="O27" s="19">
        <f aca="true" t="shared" si="4" ref="O27:O42">RANK(N27,$N$27:$N$98,1)</f>
        <v>2</v>
      </c>
      <c r="P27" s="21">
        <f aca="true" t="shared" si="5" ref="P27:P42">N27-$P$24</f>
        <v>0.03953703703703709</v>
      </c>
      <c r="Q27" s="21" t="e">
        <f aca="true" t="shared" si="6" ref="Q27:Q42">P27*H27</f>
        <v>#N/A</v>
      </c>
      <c r="R27" s="36" t="e">
        <f aca="true" t="shared" si="7" ref="R27:R42">RANK(Q27,$Q$27:$Q$98,1)</f>
        <v>#N/A</v>
      </c>
      <c r="S27" s="36" t="e">
        <f aca="true" t="shared" si="8" ref="S27:S42">R27+M27</f>
        <v>#N/A</v>
      </c>
      <c r="T27" s="19" t="e">
        <f>RANK(S27,$S$27:$S$98,1)</f>
        <v>#N/A</v>
      </c>
    </row>
    <row r="28" spans="2:20" ht="12">
      <c r="B28" s="130">
        <v>6730</v>
      </c>
      <c r="C28" s="136">
        <v>0.5343634259259259</v>
      </c>
      <c r="D28" s="17">
        <f t="shared" si="0"/>
        <v>6730</v>
      </c>
      <c r="E28" s="52" t="str">
        <f>LOOKUP($D28,'第１レース'!$D$27:$E$76)</f>
        <v>Dancing Beans 3</v>
      </c>
      <c r="F28" s="52" t="str">
        <f>LOOKUP($D28,'第１レース'!$D$27:$F$76)</f>
        <v>Seam 31</v>
      </c>
      <c r="G28" s="101" t="str">
        <f>LOOKUP($D28,'第１レース'!$D$27:$G$76)</f>
        <v>MCC</v>
      </c>
      <c r="H28" s="176">
        <f>LOOKUP($D28,'第１レース'!$D$27:$H$76)</f>
        <v>1.006</v>
      </c>
      <c r="I28" s="102">
        <f>LOOKUP($D28,'第１レース'!$D$27:$I$76)</f>
        <v>0.5518287037037037</v>
      </c>
      <c r="J28" s="19" t="e">
        <f t="shared" si="1"/>
        <v>#N/A</v>
      </c>
      <c r="K28" s="102">
        <f>LOOKUP($D28,'第１レース'!$D$27:$K$76)</f>
        <v>0.26016203703703705</v>
      </c>
      <c r="L28" s="102">
        <f>LOOKUP($D28,'第１レース'!$D$27:$L$76)</f>
        <v>0.2617230092592593</v>
      </c>
      <c r="M28" s="36" t="e">
        <f t="shared" si="2"/>
        <v>#N/A</v>
      </c>
      <c r="N28" s="92">
        <f t="shared" si="3"/>
        <v>0.5343634259259259</v>
      </c>
      <c r="O28" s="19">
        <f t="shared" si="4"/>
        <v>1</v>
      </c>
      <c r="P28" s="21">
        <f t="shared" si="5"/>
        <v>0.03783564814814816</v>
      </c>
      <c r="Q28" s="21">
        <f t="shared" si="6"/>
        <v>0.03806266203703705</v>
      </c>
      <c r="R28" s="36" t="e">
        <f t="shared" si="7"/>
        <v>#N/A</v>
      </c>
      <c r="S28" s="36" t="e">
        <f t="shared" si="8"/>
        <v>#N/A</v>
      </c>
      <c r="T28" s="19" t="e">
        <f>RANK(S28,$S$27:$S$98,1)</f>
        <v>#N/A</v>
      </c>
    </row>
    <row r="29" spans="2:20" ht="12">
      <c r="B29" s="131">
        <v>6352</v>
      </c>
      <c r="C29" s="136">
        <v>0.5371759259259259</v>
      </c>
      <c r="D29" s="17">
        <f t="shared" si="0"/>
        <v>6352</v>
      </c>
      <c r="E29" s="52" t="str">
        <f>LOOKUP($D29,'第１レース'!$D$27:$E$76)</f>
        <v>Dancing Beans 3</v>
      </c>
      <c r="F29" s="52" t="str">
        <f>LOOKUP($D29,'第１レース'!$D$27:$F$76)</f>
        <v>Seam 31</v>
      </c>
      <c r="G29" s="101" t="str">
        <f>LOOKUP($D29,'第１レース'!$D$27:$G$76)</f>
        <v>MCC</v>
      </c>
      <c r="H29" s="176">
        <f>LOOKUP($D29,'第１レース'!$D$27:$H$76)</f>
        <v>1.006</v>
      </c>
      <c r="I29" s="102">
        <f>LOOKUP($D29,'第１レース'!$D$27:$I$76)</f>
        <v>0.5518287037037037</v>
      </c>
      <c r="J29" s="19" t="e">
        <f t="shared" si="1"/>
        <v>#N/A</v>
      </c>
      <c r="K29" s="102">
        <f>LOOKUP($D29,'第１レース'!$D$27:$K$76)</f>
        <v>0.26016203703703705</v>
      </c>
      <c r="L29" s="102">
        <f>LOOKUP($D29,'第１レース'!$D$27:$L$76)</f>
        <v>0.2617230092592593</v>
      </c>
      <c r="M29" s="36" t="e">
        <f t="shared" si="2"/>
        <v>#N/A</v>
      </c>
      <c r="N29" s="92">
        <f t="shared" si="3"/>
        <v>0.5371759259259259</v>
      </c>
      <c r="O29" s="19">
        <f t="shared" si="4"/>
        <v>3</v>
      </c>
      <c r="P29" s="21">
        <f t="shared" si="5"/>
        <v>0.040648148148148155</v>
      </c>
      <c r="Q29" s="21">
        <f t="shared" si="6"/>
        <v>0.040892037037037046</v>
      </c>
      <c r="R29" s="36" t="e">
        <f t="shared" si="7"/>
        <v>#N/A</v>
      </c>
      <c r="S29" s="36" t="e">
        <f t="shared" si="8"/>
        <v>#N/A</v>
      </c>
      <c r="T29" s="19" t="e">
        <f>RANK(S29,$S$27:$S$98,1)</f>
        <v>#N/A</v>
      </c>
    </row>
    <row r="30" spans="1:20" ht="12">
      <c r="A30" s="10"/>
      <c r="B30" s="130">
        <v>5834</v>
      </c>
      <c r="C30" s="136">
        <v>0.5397916666666667</v>
      </c>
      <c r="D30" s="17">
        <f t="shared" si="0"/>
        <v>5834</v>
      </c>
      <c r="E30" s="52" t="str">
        <f>LOOKUP($D30,'第１レース'!$D$27:$E$76)</f>
        <v>Hornet</v>
      </c>
      <c r="F30" s="52" t="str">
        <f>LOOKUP($D30,'第１レース'!$D$27:$F$76)</f>
        <v>Seam 31</v>
      </c>
      <c r="G30" s="101" t="str">
        <f>LOOKUP($D30,'第１レース'!$D$27:$G$76)</f>
        <v>MCC</v>
      </c>
      <c r="H30" s="176">
        <f>LOOKUP($D30,'第１レース'!$D$27:$H$76)</f>
        <v>1.006</v>
      </c>
      <c r="I30" s="102">
        <f>LOOKUP($D30,'第１レース'!$D$27:$I$76)</f>
        <v>0.5402777777777777</v>
      </c>
      <c r="J30" s="19" t="e">
        <f t="shared" si="1"/>
        <v>#N/A</v>
      </c>
      <c r="K30" s="102">
        <f>LOOKUP($D30,'第１レース'!$D$27:$K$76)</f>
        <v>0.24861111111111106</v>
      </c>
      <c r="L30" s="102">
        <f>LOOKUP($D30,'第１レース'!$D$27:$L$76)</f>
        <v>0.25010277777777773</v>
      </c>
      <c r="M30" s="36" t="e">
        <f t="shared" si="2"/>
        <v>#N/A</v>
      </c>
      <c r="N30" s="92">
        <f t="shared" si="3"/>
        <v>0.5397916666666667</v>
      </c>
      <c r="O30" s="19">
        <f t="shared" si="4"/>
        <v>4</v>
      </c>
      <c r="P30" s="21">
        <f t="shared" si="5"/>
        <v>0.043263888888888935</v>
      </c>
      <c r="Q30" s="21">
        <f t="shared" si="6"/>
        <v>0.04352347222222227</v>
      </c>
      <c r="R30" s="36" t="e">
        <f t="shared" si="7"/>
        <v>#N/A</v>
      </c>
      <c r="S30" s="36" t="e">
        <f t="shared" si="8"/>
        <v>#N/A</v>
      </c>
      <c r="T30" s="19">
        <v>4</v>
      </c>
    </row>
    <row r="31" spans="2:20" ht="12">
      <c r="B31" s="130">
        <v>5131</v>
      </c>
      <c r="C31" s="136">
        <v>0.5419791666666667</v>
      </c>
      <c r="D31" s="17">
        <f t="shared" si="0"/>
        <v>5131</v>
      </c>
      <c r="E31" s="52" t="e">
        <f>LOOKUP($D31,'第１レース'!$D$27:$E$76)</f>
        <v>#N/A</v>
      </c>
      <c r="F31" s="52" t="e">
        <f>LOOKUP($D31,'第１レース'!$D$27:$F$76)</f>
        <v>#N/A</v>
      </c>
      <c r="G31" s="101" t="e">
        <f>LOOKUP($D31,'第１レース'!$D$27:$G$76)</f>
        <v>#N/A</v>
      </c>
      <c r="H31" s="176" t="e">
        <f>LOOKUP($D31,'第１レース'!$D$27:$H$76)</f>
        <v>#N/A</v>
      </c>
      <c r="I31" s="102" t="e">
        <f>LOOKUP($D31,'第１レース'!$D$27:$I$76)</f>
        <v>#N/A</v>
      </c>
      <c r="J31" s="19" t="e">
        <f t="shared" si="1"/>
        <v>#N/A</v>
      </c>
      <c r="K31" s="102" t="e">
        <f>LOOKUP($D31,'第１レース'!$D$27:$K$76)</f>
        <v>#N/A</v>
      </c>
      <c r="L31" s="102" t="e">
        <f>LOOKUP($D31,'第１レース'!$D$27:$L$76)</f>
        <v>#N/A</v>
      </c>
      <c r="M31" s="36" t="e">
        <f t="shared" si="2"/>
        <v>#N/A</v>
      </c>
      <c r="N31" s="92">
        <f t="shared" si="3"/>
        <v>0.5419791666666667</v>
      </c>
      <c r="O31" s="19">
        <f t="shared" si="4"/>
        <v>5</v>
      </c>
      <c r="P31" s="21">
        <f t="shared" si="5"/>
        <v>0.045451388888888944</v>
      </c>
      <c r="Q31" s="21" t="e">
        <f t="shared" si="6"/>
        <v>#N/A</v>
      </c>
      <c r="R31" s="36" t="e">
        <f t="shared" si="7"/>
        <v>#N/A</v>
      </c>
      <c r="S31" s="36" t="e">
        <f t="shared" si="8"/>
        <v>#N/A</v>
      </c>
      <c r="T31" s="19" t="e">
        <f>RANK(S31,$S$27:$S$98,1)</f>
        <v>#N/A</v>
      </c>
    </row>
    <row r="32" spans="1:20" ht="12">
      <c r="A32" s="10"/>
      <c r="B32" s="131">
        <v>5016</v>
      </c>
      <c r="C32" s="136">
        <v>0.5468518518518518</v>
      </c>
      <c r="D32" s="17">
        <f t="shared" si="0"/>
        <v>5016</v>
      </c>
      <c r="E32" s="52" t="e">
        <f>LOOKUP($D32,'第１レース'!$D$27:$E$76)</f>
        <v>#N/A</v>
      </c>
      <c r="F32" s="52" t="e">
        <f>LOOKUP($D32,'第１レース'!$D$27:$F$76)</f>
        <v>#N/A</v>
      </c>
      <c r="G32" s="101" t="e">
        <f>LOOKUP($D32,'第１レース'!$D$27:$G$76)</f>
        <v>#N/A</v>
      </c>
      <c r="H32" s="176" t="e">
        <f>LOOKUP($D32,'第１レース'!$D$27:$H$76)</f>
        <v>#N/A</v>
      </c>
      <c r="I32" s="102" t="e">
        <f>LOOKUP($D32,'第１レース'!$D$27:$I$76)</f>
        <v>#N/A</v>
      </c>
      <c r="J32" s="19" t="e">
        <f t="shared" si="1"/>
        <v>#N/A</v>
      </c>
      <c r="K32" s="102" t="e">
        <f>LOOKUP($D32,'第１レース'!$D$27:$K$76)</f>
        <v>#N/A</v>
      </c>
      <c r="L32" s="102" t="e">
        <f>LOOKUP($D32,'第１レース'!$D$27:$L$76)</f>
        <v>#N/A</v>
      </c>
      <c r="M32" s="36" t="e">
        <f t="shared" si="2"/>
        <v>#N/A</v>
      </c>
      <c r="N32" s="92">
        <f t="shared" si="3"/>
        <v>0.5468518518518518</v>
      </c>
      <c r="O32" s="19">
        <f t="shared" si="4"/>
        <v>16</v>
      </c>
      <c r="P32" s="21">
        <f t="shared" si="5"/>
        <v>0.05032407407407408</v>
      </c>
      <c r="Q32" s="21" t="e">
        <f t="shared" si="6"/>
        <v>#N/A</v>
      </c>
      <c r="R32" s="36" t="e">
        <f t="shared" si="7"/>
        <v>#N/A</v>
      </c>
      <c r="S32" s="36" t="e">
        <f t="shared" si="8"/>
        <v>#N/A</v>
      </c>
      <c r="T32" s="19" t="e">
        <f>RANK(S32,$S$27:$S$98,1)</f>
        <v>#N/A</v>
      </c>
    </row>
    <row r="33" spans="1:20" ht="12">
      <c r="A33" s="10"/>
      <c r="B33" s="130">
        <v>2500</v>
      </c>
      <c r="C33" s="136">
        <v>0.5424189814814815</v>
      </c>
      <c r="D33" s="17">
        <f t="shared" si="0"/>
        <v>2500</v>
      </c>
      <c r="E33" s="52" t="e">
        <f>LOOKUP($D33,'第１レース'!$D$27:$E$76)</f>
        <v>#N/A</v>
      </c>
      <c r="F33" s="52" t="e">
        <f>LOOKUP($D33,'第１レース'!$D$27:$F$76)</f>
        <v>#N/A</v>
      </c>
      <c r="G33" s="101" t="e">
        <f>LOOKUP($D33,'第１レース'!$D$27:$G$76)</f>
        <v>#N/A</v>
      </c>
      <c r="H33" s="176" t="e">
        <f>LOOKUP($D33,'第１レース'!$D$27:$H$76)</f>
        <v>#N/A</v>
      </c>
      <c r="I33" s="102" t="e">
        <f>LOOKUP($D33,'第１レース'!$D$27:$I$76)</f>
        <v>#N/A</v>
      </c>
      <c r="J33" s="19" t="e">
        <f t="shared" si="1"/>
        <v>#N/A</v>
      </c>
      <c r="K33" s="102" t="e">
        <f>LOOKUP($D33,'第１レース'!$D$27:$K$76)</f>
        <v>#N/A</v>
      </c>
      <c r="L33" s="102" t="e">
        <f>LOOKUP($D33,'第１レース'!$D$27:$L$76)</f>
        <v>#N/A</v>
      </c>
      <c r="M33" s="36" t="e">
        <f t="shared" si="2"/>
        <v>#N/A</v>
      </c>
      <c r="N33" s="92">
        <f t="shared" si="3"/>
        <v>0.5424189814814815</v>
      </c>
      <c r="O33" s="19">
        <f t="shared" si="4"/>
        <v>6</v>
      </c>
      <c r="P33" s="21">
        <f t="shared" si="5"/>
        <v>0.04589120370370375</v>
      </c>
      <c r="Q33" s="21" t="e">
        <f t="shared" si="6"/>
        <v>#N/A</v>
      </c>
      <c r="R33" s="36" t="e">
        <f t="shared" si="7"/>
        <v>#N/A</v>
      </c>
      <c r="S33" s="36" t="e">
        <f t="shared" si="8"/>
        <v>#N/A</v>
      </c>
      <c r="T33" s="19" t="e">
        <f>RANK(S33,$S$27:$S$98,1)</f>
        <v>#N/A</v>
      </c>
    </row>
    <row r="34" spans="2:20" ht="12">
      <c r="B34" s="130">
        <v>5841</v>
      </c>
      <c r="C34" s="136">
        <v>0.5428240740740741</v>
      </c>
      <c r="D34" s="17">
        <f t="shared" si="0"/>
        <v>5841</v>
      </c>
      <c r="E34" s="52" t="str">
        <f>LOOKUP($D34,'第１レース'!$D$27:$E$76)</f>
        <v>Hornet</v>
      </c>
      <c r="F34" s="52" t="str">
        <f>LOOKUP($D34,'第１レース'!$D$27:$F$76)</f>
        <v>Seam 31</v>
      </c>
      <c r="G34" s="101" t="str">
        <f>LOOKUP($D34,'第１レース'!$D$27:$G$76)</f>
        <v>MCC</v>
      </c>
      <c r="H34" s="176">
        <f>LOOKUP($D34,'第１レース'!$D$27:$H$76)</f>
        <v>1.006</v>
      </c>
      <c r="I34" s="102">
        <f>LOOKUP($D34,'第１レース'!$D$27:$I$76)</f>
        <v>0.5402777777777777</v>
      </c>
      <c r="J34" s="19" t="e">
        <f t="shared" si="1"/>
        <v>#N/A</v>
      </c>
      <c r="K34" s="102">
        <f>LOOKUP($D34,'第１レース'!$D$27:$K$76)</f>
        <v>0.24861111111111106</v>
      </c>
      <c r="L34" s="102">
        <f>LOOKUP($D34,'第１レース'!$D$27:$L$76)</f>
        <v>0.25010277777777773</v>
      </c>
      <c r="M34" s="36" t="e">
        <f t="shared" si="2"/>
        <v>#N/A</v>
      </c>
      <c r="N34" s="92">
        <f t="shared" si="3"/>
        <v>0.5428240740740741</v>
      </c>
      <c r="O34" s="19">
        <f t="shared" si="4"/>
        <v>9</v>
      </c>
      <c r="P34" s="21">
        <f t="shared" si="5"/>
        <v>0.046296296296296335</v>
      </c>
      <c r="Q34" s="21">
        <f t="shared" si="6"/>
        <v>0.046574074074074115</v>
      </c>
      <c r="R34" s="36" t="e">
        <f t="shared" si="7"/>
        <v>#N/A</v>
      </c>
      <c r="S34" s="36" t="e">
        <f t="shared" si="8"/>
        <v>#N/A</v>
      </c>
      <c r="T34" s="19" t="e">
        <f>RANK(S34,$S$27:$S$98,1)</f>
        <v>#N/A</v>
      </c>
    </row>
    <row r="35" spans="1:20" ht="12">
      <c r="A35" s="10"/>
      <c r="B35" s="130">
        <v>5833</v>
      </c>
      <c r="C35" s="136">
        <v>0.5436226851851852</v>
      </c>
      <c r="D35" s="17">
        <f t="shared" si="0"/>
        <v>5833</v>
      </c>
      <c r="E35" s="52" t="str">
        <f>LOOKUP($D35,'第１レース'!$D$27:$E$76)</f>
        <v>Hornet</v>
      </c>
      <c r="F35" s="52" t="str">
        <f>LOOKUP($D35,'第１レース'!$D$27:$F$76)</f>
        <v>Seam 31</v>
      </c>
      <c r="G35" s="101" t="str">
        <f>LOOKUP($D35,'第１レース'!$D$27:$G$76)</f>
        <v>MCC</v>
      </c>
      <c r="H35" s="176">
        <f>LOOKUP($D35,'第１レース'!$D$27:$H$76)</f>
        <v>1.006</v>
      </c>
      <c r="I35" s="102">
        <f>LOOKUP($D35,'第１レース'!$D$27:$I$76)</f>
        <v>0.5402777777777777</v>
      </c>
      <c r="J35" s="19" t="e">
        <f t="shared" si="1"/>
        <v>#N/A</v>
      </c>
      <c r="K35" s="102">
        <f>LOOKUP($D35,'第１レース'!$D$27:$K$76)</f>
        <v>0.24861111111111106</v>
      </c>
      <c r="L35" s="102">
        <f>LOOKUP($D35,'第１レース'!$D$27:$L$76)</f>
        <v>0.25010277777777773</v>
      </c>
      <c r="M35" s="36" t="e">
        <f t="shared" si="2"/>
        <v>#N/A</v>
      </c>
      <c r="N35" s="92">
        <f t="shared" si="3"/>
        <v>0.5436226851851852</v>
      </c>
      <c r="O35" s="19">
        <f t="shared" si="4"/>
        <v>10</v>
      </c>
      <c r="P35" s="21">
        <f t="shared" si="5"/>
        <v>0.04709490740740746</v>
      </c>
      <c r="Q35" s="21">
        <f t="shared" si="6"/>
        <v>0.0473774768518519</v>
      </c>
      <c r="R35" s="36" t="e">
        <f t="shared" si="7"/>
        <v>#N/A</v>
      </c>
      <c r="S35" s="36" t="e">
        <f t="shared" si="8"/>
        <v>#N/A</v>
      </c>
      <c r="T35" s="19">
        <v>13</v>
      </c>
    </row>
    <row r="36" spans="1:20" ht="12">
      <c r="A36" s="10"/>
      <c r="B36" s="130">
        <v>5055</v>
      </c>
      <c r="C36" s="136">
        <v>0.5424305555555555</v>
      </c>
      <c r="D36" s="17">
        <f t="shared" si="0"/>
        <v>5055</v>
      </c>
      <c r="E36" s="52" t="e">
        <f>LOOKUP($D36,'第１レース'!$D$27:$E$76)</f>
        <v>#N/A</v>
      </c>
      <c r="F36" s="52" t="e">
        <f>LOOKUP($D36,'第１レース'!$D$27:$F$76)</f>
        <v>#N/A</v>
      </c>
      <c r="G36" s="101" t="e">
        <f>LOOKUP($D36,'第１レース'!$D$27:$G$76)</f>
        <v>#N/A</v>
      </c>
      <c r="H36" s="176" t="e">
        <f>LOOKUP($D36,'第１レース'!$D$27:$H$76)</f>
        <v>#N/A</v>
      </c>
      <c r="I36" s="102" t="e">
        <f>LOOKUP($D36,'第１レース'!$D$27:$I$76)</f>
        <v>#N/A</v>
      </c>
      <c r="J36" s="19" t="e">
        <f t="shared" si="1"/>
        <v>#N/A</v>
      </c>
      <c r="K36" s="102" t="e">
        <f>LOOKUP($D36,'第１レース'!$D$27:$K$76)</f>
        <v>#N/A</v>
      </c>
      <c r="L36" s="102" t="e">
        <f>LOOKUP($D36,'第１レース'!$D$27:$L$76)</f>
        <v>#N/A</v>
      </c>
      <c r="M36" s="36" t="e">
        <f t="shared" si="2"/>
        <v>#N/A</v>
      </c>
      <c r="N36" s="92">
        <f t="shared" si="3"/>
        <v>0.5424305555555555</v>
      </c>
      <c r="O36" s="19">
        <f t="shared" si="4"/>
        <v>7</v>
      </c>
      <c r="P36" s="21">
        <f t="shared" si="5"/>
        <v>0.04590277777777779</v>
      </c>
      <c r="Q36" s="21" t="e">
        <f t="shared" si="6"/>
        <v>#N/A</v>
      </c>
      <c r="R36" s="36" t="e">
        <f t="shared" si="7"/>
        <v>#N/A</v>
      </c>
      <c r="S36" s="36" t="e">
        <f t="shared" si="8"/>
        <v>#N/A</v>
      </c>
      <c r="T36" s="19" t="e">
        <f aca="true" t="shared" si="9" ref="T36:T42">RANK(S36,$S$27:$S$98,1)</f>
        <v>#N/A</v>
      </c>
    </row>
    <row r="37" spans="1:20" ht="12">
      <c r="A37" s="10"/>
      <c r="B37" s="131">
        <v>8</v>
      </c>
      <c r="C37" s="136">
        <v>0.5475231481481482</v>
      </c>
      <c r="D37" s="17">
        <f t="shared" si="0"/>
        <v>8</v>
      </c>
      <c r="E37" s="52" t="e">
        <f>LOOKUP($D37,'第１レース'!$D$27:$E$76)</f>
        <v>#N/A</v>
      </c>
      <c r="F37" s="52" t="e">
        <f>LOOKUP($D37,'第１レース'!$D$27:$F$76)</f>
        <v>#N/A</v>
      </c>
      <c r="G37" s="101" t="e">
        <f>LOOKUP($D37,'第１レース'!$D$27:$G$76)</f>
        <v>#N/A</v>
      </c>
      <c r="H37" s="176" t="e">
        <f>LOOKUP($D37,'第１レース'!$D$27:$H$76)</f>
        <v>#N/A</v>
      </c>
      <c r="I37" s="102" t="e">
        <f>LOOKUP($D37,'第１レース'!$D$27:$I$76)</f>
        <v>#N/A</v>
      </c>
      <c r="J37" s="19" t="e">
        <f t="shared" si="1"/>
        <v>#N/A</v>
      </c>
      <c r="K37" s="102" t="e">
        <f>LOOKUP($D37,'第１レース'!$D$27:$K$76)</f>
        <v>#N/A</v>
      </c>
      <c r="L37" s="102" t="e">
        <f>LOOKUP($D37,'第１レース'!$D$27:$L$76)</f>
        <v>#N/A</v>
      </c>
      <c r="M37" s="36" t="e">
        <f t="shared" si="2"/>
        <v>#N/A</v>
      </c>
      <c r="N37" s="92">
        <f t="shared" si="3"/>
        <v>0.5475231481481482</v>
      </c>
      <c r="O37" s="19">
        <f t="shared" si="4"/>
        <v>17</v>
      </c>
      <c r="P37" s="21">
        <f t="shared" si="5"/>
        <v>0.05099537037037044</v>
      </c>
      <c r="Q37" s="21" t="e">
        <f t="shared" si="6"/>
        <v>#N/A</v>
      </c>
      <c r="R37" s="36" t="e">
        <f t="shared" si="7"/>
        <v>#N/A</v>
      </c>
      <c r="S37" s="36" t="e">
        <f t="shared" si="8"/>
        <v>#N/A</v>
      </c>
      <c r="T37" s="19" t="e">
        <f t="shared" si="9"/>
        <v>#N/A</v>
      </c>
    </row>
    <row r="38" spans="1:20" ht="12">
      <c r="A38" s="10"/>
      <c r="B38" s="131">
        <v>5830</v>
      </c>
      <c r="C38" s="136">
        <v>0.5437152777777777</v>
      </c>
      <c r="D38" s="17">
        <f t="shared" si="0"/>
        <v>5830</v>
      </c>
      <c r="E38" s="52" t="str">
        <f>LOOKUP($D38,'第１レース'!$D$27:$E$76)</f>
        <v>Hornet</v>
      </c>
      <c r="F38" s="52" t="str">
        <f>LOOKUP($D38,'第１レース'!$D$27:$F$76)</f>
        <v>Seam 31</v>
      </c>
      <c r="G38" s="101" t="str">
        <f>LOOKUP($D38,'第１レース'!$D$27:$G$76)</f>
        <v>MCC</v>
      </c>
      <c r="H38" s="176">
        <f>LOOKUP($D38,'第１レース'!$D$27:$H$76)</f>
        <v>1.006</v>
      </c>
      <c r="I38" s="102">
        <f>LOOKUP($D38,'第１レース'!$D$27:$I$76)</f>
        <v>0.5402777777777777</v>
      </c>
      <c r="J38" s="19" t="e">
        <f t="shared" si="1"/>
        <v>#N/A</v>
      </c>
      <c r="K38" s="102">
        <f>LOOKUP($D38,'第１レース'!$D$27:$K$76)</f>
        <v>0.24861111111111106</v>
      </c>
      <c r="L38" s="102">
        <f>LOOKUP($D38,'第１レース'!$D$27:$L$76)</f>
        <v>0.25010277777777773</v>
      </c>
      <c r="M38" s="36" t="e">
        <f t="shared" si="2"/>
        <v>#N/A</v>
      </c>
      <c r="N38" s="92">
        <f t="shared" si="3"/>
        <v>0.5437152777777777</v>
      </c>
      <c r="O38" s="19">
        <f t="shared" si="4"/>
        <v>11</v>
      </c>
      <c r="P38" s="21">
        <f t="shared" si="5"/>
        <v>0.04718749999999999</v>
      </c>
      <c r="Q38" s="21">
        <f t="shared" si="6"/>
        <v>0.047470624999999995</v>
      </c>
      <c r="R38" s="36" t="e">
        <f t="shared" si="7"/>
        <v>#N/A</v>
      </c>
      <c r="S38" s="36" t="e">
        <f t="shared" si="8"/>
        <v>#N/A</v>
      </c>
      <c r="T38" s="19" t="e">
        <f t="shared" si="9"/>
        <v>#N/A</v>
      </c>
    </row>
    <row r="39" spans="2:20" ht="12">
      <c r="B39" s="131">
        <v>6698</v>
      </c>
      <c r="C39" s="136">
        <v>0.5456597222222223</v>
      </c>
      <c r="D39" s="17">
        <f t="shared" si="0"/>
        <v>6698</v>
      </c>
      <c r="E39" s="52" t="str">
        <f>LOOKUP($D39,'第１レース'!$D$27:$E$76)</f>
        <v>Dancing Beans 3</v>
      </c>
      <c r="F39" s="52" t="str">
        <f>LOOKUP($D39,'第１レース'!$D$27:$F$76)</f>
        <v>Seam 31</v>
      </c>
      <c r="G39" s="101" t="str">
        <f>LOOKUP($D39,'第１レース'!$D$27:$G$76)</f>
        <v>MCC</v>
      </c>
      <c r="H39" s="176">
        <f>LOOKUP($D39,'第１レース'!$D$27:$H$76)</f>
        <v>1.006</v>
      </c>
      <c r="I39" s="102">
        <f>LOOKUP($D39,'第１レース'!$D$27:$I$76)</f>
        <v>0.5518287037037037</v>
      </c>
      <c r="J39" s="19" t="e">
        <f t="shared" si="1"/>
        <v>#N/A</v>
      </c>
      <c r="K39" s="102">
        <f>LOOKUP($D39,'第１レース'!$D$27:$K$76)</f>
        <v>0.26016203703703705</v>
      </c>
      <c r="L39" s="102">
        <f>LOOKUP($D39,'第１レース'!$D$27:$L$76)</f>
        <v>0.2617230092592593</v>
      </c>
      <c r="M39" s="36" t="e">
        <f t="shared" si="2"/>
        <v>#N/A</v>
      </c>
      <c r="N39" s="92">
        <f t="shared" si="3"/>
        <v>0.5456597222222223</v>
      </c>
      <c r="O39" s="19">
        <f t="shared" si="4"/>
        <v>14</v>
      </c>
      <c r="P39" s="21">
        <f t="shared" si="5"/>
        <v>0.04913194444444452</v>
      </c>
      <c r="Q39" s="21">
        <f t="shared" si="6"/>
        <v>0.04942673611111119</v>
      </c>
      <c r="R39" s="36" t="e">
        <f t="shared" si="7"/>
        <v>#N/A</v>
      </c>
      <c r="S39" s="36" t="e">
        <f t="shared" si="8"/>
        <v>#N/A</v>
      </c>
      <c r="T39" s="19" t="e">
        <f t="shared" si="9"/>
        <v>#N/A</v>
      </c>
    </row>
    <row r="40" spans="1:20" ht="12">
      <c r="A40" s="10"/>
      <c r="B40" s="131">
        <v>6747</v>
      </c>
      <c r="C40" s="136">
        <v>0.5475694444444444</v>
      </c>
      <c r="D40" s="17">
        <f t="shared" si="0"/>
        <v>6747</v>
      </c>
      <c r="E40" s="52" t="str">
        <f>LOOKUP($D40,'第１レース'!$D$27:$E$76)</f>
        <v>Dancing Beans 3</v>
      </c>
      <c r="F40" s="52" t="str">
        <f>LOOKUP($D40,'第１レース'!$D$27:$F$76)</f>
        <v>Seam 31</v>
      </c>
      <c r="G40" s="101" t="str">
        <f>LOOKUP($D40,'第１レース'!$D$27:$G$76)</f>
        <v>MCC</v>
      </c>
      <c r="H40" s="176">
        <f>LOOKUP($D40,'第１レース'!$D$27:$H$76)</f>
        <v>1.006</v>
      </c>
      <c r="I40" s="102">
        <f>LOOKUP($D40,'第１レース'!$D$27:$I$76)</f>
        <v>0.5518287037037037</v>
      </c>
      <c r="J40" s="19" t="e">
        <f t="shared" si="1"/>
        <v>#N/A</v>
      </c>
      <c r="K40" s="102">
        <f>LOOKUP($D40,'第１レース'!$D$27:$K$76)</f>
        <v>0.26016203703703705</v>
      </c>
      <c r="L40" s="102">
        <f>LOOKUP($D40,'第１レース'!$D$27:$L$76)</f>
        <v>0.2617230092592593</v>
      </c>
      <c r="M40" s="36" t="e">
        <f t="shared" si="2"/>
        <v>#N/A</v>
      </c>
      <c r="N40" s="92">
        <f t="shared" si="3"/>
        <v>0.5475694444444444</v>
      </c>
      <c r="O40" s="19">
        <f t="shared" si="4"/>
        <v>18</v>
      </c>
      <c r="P40" s="21">
        <f t="shared" si="5"/>
        <v>0.05104166666666671</v>
      </c>
      <c r="Q40" s="21">
        <f t="shared" si="6"/>
        <v>0.05134791666666671</v>
      </c>
      <c r="R40" s="36" t="e">
        <f t="shared" si="7"/>
        <v>#N/A</v>
      </c>
      <c r="S40" s="36" t="e">
        <f t="shared" si="8"/>
        <v>#N/A</v>
      </c>
      <c r="T40" s="19" t="e">
        <f t="shared" si="9"/>
        <v>#N/A</v>
      </c>
    </row>
    <row r="41" spans="1:20" ht="12">
      <c r="A41" s="10"/>
      <c r="B41" s="131">
        <v>6764</v>
      </c>
      <c r="C41" s="136">
        <v>0.5484143518518518</v>
      </c>
      <c r="D41" s="17">
        <f t="shared" si="0"/>
        <v>6764</v>
      </c>
      <c r="E41" s="52" t="str">
        <f>LOOKUP($D41,'第１レース'!$D$27:$E$76)</f>
        <v>Dancing Beans 3</v>
      </c>
      <c r="F41" s="52" t="str">
        <f>LOOKUP($D41,'第１レース'!$D$27:$F$76)</f>
        <v>Seam 31</v>
      </c>
      <c r="G41" s="101" t="str">
        <f>LOOKUP($D41,'第１レース'!$D$27:$G$76)</f>
        <v>MCC</v>
      </c>
      <c r="H41" s="176">
        <f>LOOKUP($D41,'第１レース'!$D$27:$H$76)</f>
        <v>1.006</v>
      </c>
      <c r="I41" s="102">
        <f>LOOKUP($D41,'第１レース'!$D$27:$I$76)</f>
        <v>0.5518287037037037</v>
      </c>
      <c r="J41" s="19" t="e">
        <f t="shared" si="1"/>
        <v>#N/A</v>
      </c>
      <c r="K41" s="102">
        <f>LOOKUP($D41,'第１レース'!$D$27:$K$76)</f>
        <v>0.26016203703703705</v>
      </c>
      <c r="L41" s="102">
        <f>LOOKUP($D41,'第１レース'!$D$27:$L$76)</f>
        <v>0.2617230092592593</v>
      </c>
      <c r="M41" s="36" t="e">
        <f t="shared" si="2"/>
        <v>#N/A</v>
      </c>
      <c r="N41" s="92">
        <f t="shared" si="3"/>
        <v>0.5484143518518518</v>
      </c>
      <c r="O41" s="19">
        <f t="shared" si="4"/>
        <v>19</v>
      </c>
      <c r="P41" s="21">
        <f t="shared" si="5"/>
        <v>0.0518865740740741</v>
      </c>
      <c r="Q41" s="21">
        <f t="shared" si="6"/>
        <v>0.05219789351851854</v>
      </c>
      <c r="R41" s="36" t="e">
        <f t="shared" si="7"/>
        <v>#N/A</v>
      </c>
      <c r="S41" s="36" t="e">
        <f t="shared" si="8"/>
        <v>#N/A</v>
      </c>
      <c r="T41" s="19" t="e">
        <f t="shared" si="9"/>
        <v>#N/A</v>
      </c>
    </row>
    <row r="42" spans="2:20" ht="12">
      <c r="B42" s="131">
        <v>6670</v>
      </c>
      <c r="C42" s="136">
        <v>0.5447337962962963</v>
      </c>
      <c r="D42" s="17">
        <f t="shared" si="0"/>
        <v>6670</v>
      </c>
      <c r="E42" s="52" t="str">
        <f>LOOKUP($D42,'第１レース'!$D$27:$E$76)</f>
        <v>Dancing Beans 3</v>
      </c>
      <c r="F42" s="52" t="str">
        <f>LOOKUP($D42,'第１レース'!$D$27:$F$76)</f>
        <v>Seam 31</v>
      </c>
      <c r="G42" s="101" t="str">
        <f>LOOKUP($D42,'第１レース'!$D$27:$G$76)</f>
        <v>MCC</v>
      </c>
      <c r="H42" s="176">
        <f>LOOKUP($D42,'第１レース'!$D$27:$H$76)</f>
        <v>1.006</v>
      </c>
      <c r="I42" s="102">
        <f>LOOKUP($D42,'第１レース'!$D$27:$I$76)</f>
        <v>0.5518287037037037</v>
      </c>
      <c r="J42" s="19" t="e">
        <f t="shared" si="1"/>
        <v>#N/A</v>
      </c>
      <c r="K42" s="102">
        <f>LOOKUP($D42,'第１レース'!$D$27:$K$76)</f>
        <v>0.26016203703703705</v>
      </c>
      <c r="L42" s="102">
        <f>LOOKUP($D42,'第１レース'!$D$27:$L$76)</f>
        <v>0.2617230092592593</v>
      </c>
      <c r="M42" s="36" t="e">
        <f t="shared" si="2"/>
        <v>#N/A</v>
      </c>
      <c r="N42" s="92">
        <f t="shared" si="3"/>
        <v>0.5447337962962963</v>
      </c>
      <c r="O42" s="19">
        <f t="shared" si="4"/>
        <v>12</v>
      </c>
      <c r="P42" s="21">
        <f t="shared" si="5"/>
        <v>0.04820601851851852</v>
      </c>
      <c r="Q42" s="21">
        <f t="shared" si="6"/>
        <v>0.048495254629629635</v>
      </c>
      <c r="R42" s="36" t="e">
        <f t="shared" si="7"/>
        <v>#N/A</v>
      </c>
      <c r="S42" s="36" t="e">
        <f t="shared" si="8"/>
        <v>#N/A</v>
      </c>
      <c r="T42" s="19" t="e">
        <f t="shared" si="9"/>
        <v>#N/A</v>
      </c>
    </row>
    <row r="43" spans="1:20" ht="12" customHeight="1">
      <c r="A43" s="10"/>
      <c r="B43" s="131"/>
      <c r="C43" s="131"/>
      <c r="D43" s="17"/>
      <c r="E43" s="52"/>
      <c r="F43" s="52"/>
      <c r="G43" s="101"/>
      <c r="H43" s="176"/>
      <c r="I43" s="102"/>
      <c r="J43" s="19"/>
      <c r="K43" s="102"/>
      <c r="L43" s="102"/>
      <c r="M43" s="36"/>
      <c r="N43" s="92"/>
      <c r="O43" s="19"/>
      <c r="P43" s="21"/>
      <c r="Q43" s="21"/>
      <c r="R43" s="36"/>
      <c r="S43" s="36"/>
      <c r="T43" s="19"/>
    </row>
    <row r="44" spans="1:20" ht="12">
      <c r="A44" s="10"/>
      <c r="B44" s="130">
        <v>6155</v>
      </c>
      <c r="C44" s="136">
        <v>0.5424421296296297</v>
      </c>
      <c r="D44" s="17">
        <f>B44</f>
        <v>6155</v>
      </c>
      <c r="E44" s="52" t="str">
        <f>LOOKUP($D44,'第１レース'!$D$27:$E$76)</f>
        <v>Dancing Beans 3</v>
      </c>
      <c r="F44" s="52" t="str">
        <f>LOOKUP($D44,'第１レース'!$D$27:$F$76)</f>
        <v>Seam 31</v>
      </c>
      <c r="G44" s="101" t="str">
        <f>LOOKUP($D44,'第１レース'!$D$27:$G$76)</f>
        <v>MCC</v>
      </c>
      <c r="H44" s="176">
        <f>LOOKUP($D44,'第１レース'!$D$27:$H$76)</f>
        <v>1.006</v>
      </c>
      <c r="I44" s="102">
        <f>LOOKUP($D44,'第１レース'!$D$27:$I$76)</f>
        <v>0.5518287037037037</v>
      </c>
      <c r="J44" s="19">
        <v>1</v>
      </c>
      <c r="K44" s="102">
        <f>LOOKUP($D44,'第１レース'!$D$27:$K$76)</f>
        <v>0.26016203703703705</v>
      </c>
      <c r="L44" s="102">
        <f>LOOKUP($D44,'第１レース'!$D$27:$L$76)</f>
        <v>0.2617230092592593</v>
      </c>
      <c r="M44" s="36">
        <v>1</v>
      </c>
      <c r="N44" s="92">
        <f>C44</f>
        <v>0.5424421296296297</v>
      </c>
      <c r="O44" s="19">
        <v>1</v>
      </c>
      <c r="P44" s="21">
        <f>N44-$P$24</f>
        <v>0.04591435185185194</v>
      </c>
      <c r="Q44" s="21">
        <f>P44*H44</f>
        <v>0.046189837962963054</v>
      </c>
      <c r="R44" s="36">
        <v>2</v>
      </c>
      <c r="S44" s="36">
        <f>R44+M44</f>
        <v>3</v>
      </c>
      <c r="T44" s="19" t="e">
        <f>RANK(S44,$S$27:$S$98,1)</f>
        <v>#N/A</v>
      </c>
    </row>
    <row r="45" spans="1:20" ht="12">
      <c r="A45" s="10"/>
      <c r="B45" s="130">
        <v>4825</v>
      </c>
      <c r="C45" s="136">
        <v>0.5457523148148148</v>
      </c>
      <c r="D45" s="17">
        <f>B45</f>
        <v>4825</v>
      </c>
      <c r="E45" s="52" t="e">
        <f>LOOKUP($D45,'第１レース'!$D$27:$E$76)</f>
        <v>#N/A</v>
      </c>
      <c r="F45" s="52" t="e">
        <f>LOOKUP($D45,'第１レース'!$D$27:$F$76)</f>
        <v>#N/A</v>
      </c>
      <c r="G45" s="101" t="e">
        <f>LOOKUP($D45,'第１レース'!$D$27:$G$76)</f>
        <v>#N/A</v>
      </c>
      <c r="H45" s="176" t="e">
        <f>LOOKUP($D45,'第１レース'!$D$27:$H$76)</f>
        <v>#N/A</v>
      </c>
      <c r="I45" s="102" t="e">
        <f>LOOKUP($D45,'第１レース'!$D$27:$I$76)</f>
        <v>#N/A</v>
      </c>
      <c r="J45" s="19">
        <v>4</v>
      </c>
      <c r="K45" s="102" t="e">
        <f>LOOKUP($D45,'第１レース'!$D$27:$K$76)</f>
        <v>#N/A</v>
      </c>
      <c r="L45" s="102" t="e">
        <f>LOOKUP($D45,'第１レース'!$D$27:$L$76)</f>
        <v>#N/A</v>
      </c>
      <c r="M45" s="36">
        <v>3</v>
      </c>
      <c r="N45" s="92">
        <f>C45</f>
        <v>0.5457523148148148</v>
      </c>
      <c r="O45" s="19">
        <v>3</v>
      </c>
      <c r="P45" s="21">
        <f>N45-$P$24</f>
        <v>0.04922453703703705</v>
      </c>
      <c r="Q45" s="21" t="e">
        <f>P45*H45</f>
        <v>#N/A</v>
      </c>
      <c r="R45" s="36">
        <v>1</v>
      </c>
      <c r="S45" s="36">
        <f>R45+M45</f>
        <v>4</v>
      </c>
      <c r="T45" s="19" t="e">
        <f>RANK(S45,$S$27:$S$98,1)</f>
        <v>#N/A</v>
      </c>
    </row>
    <row r="46" spans="1:20" ht="12">
      <c r="A46" s="10"/>
      <c r="B46" s="131">
        <v>4774</v>
      </c>
      <c r="C46" s="136">
        <v>0.5833333333333334</v>
      </c>
      <c r="D46" s="17">
        <f>B46</f>
        <v>4774</v>
      </c>
      <c r="E46" s="52" t="e">
        <f>LOOKUP($D46,'第１レース'!$D$27:$E$76)</f>
        <v>#N/A</v>
      </c>
      <c r="F46" s="52" t="e">
        <f>LOOKUP($D46,'第１レース'!$D$27:$F$76)</f>
        <v>#N/A</v>
      </c>
      <c r="G46" s="101" t="e">
        <f>LOOKUP($D46,'第１レース'!$D$27:$G$76)</f>
        <v>#N/A</v>
      </c>
      <c r="H46" s="176" t="e">
        <f>LOOKUP($D46,'第１レース'!$D$27:$H$76)</f>
        <v>#N/A</v>
      </c>
      <c r="I46" s="102" t="e">
        <f>LOOKUP($D46,'第１レース'!$D$27:$I$76)</f>
        <v>#N/A</v>
      </c>
      <c r="J46" s="19">
        <v>2</v>
      </c>
      <c r="K46" s="102" t="e">
        <f>LOOKUP($D46,'第１レース'!$D$27:$K$76)</f>
        <v>#N/A</v>
      </c>
      <c r="L46" s="102" t="e">
        <f>LOOKUP($D46,'第１レース'!$D$27:$L$76)</f>
        <v>#N/A</v>
      </c>
      <c r="M46" s="36">
        <v>2</v>
      </c>
      <c r="N46" s="92"/>
      <c r="O46" s="19"/>
      <c r="P46" s="21"/>
      <c r="Q46" s="21" t="s">
        <v>120</v>
      </c>
      <c r="R46" s="36">
        <v>5</v>
      </c>
      <c r="S46" s="36">
        <f>R46+M46</f>
        <v>7</v>
      </c>
      <c r="T46" s="19">
        <v>3</v>
      </c>
    </row>
    <row r="47" spans="1:20" ht="12">
      <c r="A47" s="10"/>
      <c r="B47" s="130">
        <v>5550</v>
      </c>
      <c r="C47" s="136">
        <v>0.5451967592592593</v>
      </c>
      <c r="D47" s="17">
        <f>B47</f>
        <v>5550</v>
      </c>
      <c r="E47" s="52" t="e">
        <f>LOOKUP($D47,'第１レース'!$D$27:$E$76)</f>
        <v>#N/A</v>
      </c>
      <c r="F47" s="52" t="e">
        <f>LOOKUP($D47,'第１レース'!$D$27:$F$76)</f>
        <v>#N/A</v>
      </c>
      <c r="G47" s="101" t="e">
        <f>LOOKUP($D47,'第１レース'!$D$27:$G$76)</f>
        <v>#N/A</v>
      </c>
      <c r="H47" s="176" t="e">
        <f>LOOKUP($D47,'第１レース'!$D$27:$H$76)</f>
        <v>#N/A</v>
      </c>
      <c r="I47" s="102" t="e">
        <f>LOOKUP($D47,'第１レース'!$D$27:$I$76)</f>
        <v>#N/A</v>
      </c>
      <c r="J47" s="19">
        <v>3</v>
      </c>
      <c r="K47" s="102" t="e">
        <f>LOOKUP($D47,'第１レース'!$D$27:$K$76)</f>
        <v>#N/A</v>
      </c>
      <c r="L47" s="102" t="e">
        <f>LOOKUP($D47,'第１レース'!$D$27:$L$76)</f>
        <v>#N/A</v>
      </c>
      <c r="M47" s="36">
        <v>4</v>
      </c>
      <c r="N47" s="92">
        <f>C47</f>
        <v>0.5451967592592593</v>
      </c>
      <c r="O47" s="19">
        <v>2</v>
      </c>
      <c r="P47" s="21">
        <f>N47-$P$24</f>
        <v>0.04866898148148152</v>
      </c>
      <c r="Q47" s="21" t="e">
        <f>P47*H47</f>
        <v>#N/A</v>
      </c>
      <c r="R47" s="36">
        <v>3</v>
      </c>
      <c r="S47" s="36">
        <f>R47+M47</f>
        <v>7</v>
      </c>
      <c r="T47" s="19">
        <v>4</v>
      </c>
    </row>
    <row r="48" spans="2:20" ht="12">
      <c r="B48" s="131"/>
      <c r="C48" s="131"/>
      <c r="D48" s="17"/>
      <c r="E48" s="52"/>
      <c r="F48" s="52"/>
      <c r="G48" s="101"/>
      <c r="H48" s="176"/>
      <c r="I48" s="102"/>
      <c r="J48" s="19"/>
      <c r="K48" s="102"/>
      <c r="L48" s="102"/>
      <c r="M48" s="36"/>
      <c r="N48" s="92"/>
      <c r="O48" s="19"/>
      <c r="P48" s="21"/>
      <c r="Q48" s="21"/>
      <c r="R48" s="36"/>
      <c r="S48" s="36"/>
      <c r="T48" s="19"/>
    </row>
    <row r="49" spans="1:20" ht="12">
      <c r="A49" s="10"/>
      <c r="B49" s="131"/>
      <c r="C49" s="131"/>
      <c r="D49" s="17"/>
      <c r="E49" s="52"/>
      <c r="F49" s="52"/>
      <c r="G49" s="101"/>
      <c r="H49" s="176"/>
      <c r="I49" s="102"/>
      <c r="J49" s="19"/>
      <c r="K49" s="102"/>
      <c r="L49" s="102"/>
      <c r="M49" s="36"/>
      <c r="N49" s="92"/>
      <c r="O49" s="19"/>
      <c r="P49" s="21"/>
      <c r="Q49" s="21"/>
      <c r="R49" s="36"/>
      <c r="S49" s="36"/>
      <c r="T49" s="19"/>
    </row>
    <row r="50" spans="2:20" ht="12">
      <c r="B50" s="131"/>
      <c r="C50" s="131"/>
      <c r="D50" s="17"/>
      <c r="E50" s="52"/>
      <c r="F50" s="52"/>
      <c r="G50" s="101"/>
      <c r="H50" s="176"/>
      <c r="I50" s="102"/>
      <c r="J50" s="19"/>
      <c r="K50" s="102"/>
      <c r="L50" s="102"/>
      <c r="M50" s="36"/>
      <c r="N50" s="92"/>
      <c r="O50" s="19"/>
      <c r="P50" s="21"/>
      <c r="Q50" s="21"/>
      <c r="R50" s="36"/>
      <c r="S50" s="36"/>
      <c r="T50" s="19"/>
    </row>
    <row r="51" spans="2:20" ht="12">
      <c r="B51" s="131"/>
      <c r="C51" s="131"/>
      <c r="D51" s="17"/>
      <c r="E51" s="52"/>
      <c r="F51" s="52"/>
      <c r="G51" s="101"/>
      <c r="H51" s="176"/>
      <c r="I51" s="102"/>
      <c r="J51" s="19"/>
      <c r="K51" s="102"/>
      <c r="L51" s="102"/>
      <c r="M51" s="36"/>
      <c r="N51" s="92"/>
      <c r="O51" s="19"/>
      <c r="P51" s="21"/>
      <c r="Q51" s="21"/>
      <c r="R51" s="36"/>
      <c r="S51" s="36"/>
      <c r="T51" s="19"/>
    </row>
    <row r="52" spans="1:20" ht="12">
      <c r="A52" s="10"/>
      <c r="B52" s="131"/>
      <c r="C52" s="131"/>
      <c r="D52" s="17"/>
      <c r="E52" s="52"/>
      <c r="F52" s="52"/>
      <c r="G52" s="101"/>
      <c r="H52" s="176"/>
      <c r="I52" s="102"/>
      <c r="J52" s="19"/>
      <c r="K52" s="102"/>
      <c r="L52" s="102"/>
      <c r="M52" s="36"/>
      <c r="N52" s="92"/>
      <c r="O52" s="19"/>
      <c r="P52" s="21"/>
      <c r="Q52" s="21"/>
      <c r="R52" s="36"/>
      <c r="S52" s="36"/>
      <c r="T52" s="19"/>
    </row>
    <row r="53" spans="1:20" ht="12">
      <c r="A53" s="10"/>
      <c r="B53" s="131"/>
      <c r="C53" s="131"/>
      <c r="D53" s="17"/>
      <c r="E53" s="52"/>
      <c r="F53" s="52"/>
      <c r="G53" s="101"/>
      <c r="H53" s="176"/>
      <c r="I53" s="102"/>
      <c r="J53" s="19"/>
      <c r="K53" s="102"/>
      <c r="L53" s="102"/>
      <c r="M53" s="36"/>
      <c r="N53" s="92"/>
      <c r="O53" s="19"/>
      <c r="P53" s="21"/>
      <c r="Q53" s="21"/>
      <c r="R53" s="36"/>
      <c r="S53" s="36"/>
      <c r="T53" s="19"/>
    </row>
    <row r="54" spans="2:20" ht="12">
      <c r="B54" s="131"/>
      <c r="C54" s="131"/>
      <c r="D54" s="17"/>
      <c r="E54" s="52"/>
      <c r="F54" s="52"/>
      <c r="G54" s="101"/>
      <c r="H54" s="176"/>
      <c r="I54" s="102"/>
      <c r="J54" s="19"/>
      <c r="K54" s="102"/>
      <c r="L54" s="102"/>
      <c r="M54" s="36"/>
      <c r="N54" s="92"/>
      <c r="O54" s="19"/>
      <c r="P54" s="21"/>
      <c r="Q54" s="21"/>
      <c r="R54" s="36"/>
      <c r="S54" s="36"/>
      <c r="T54" s="19"/>
    </row>
    <row r="55" spans="1:20" ht="12">
      <c r="A55" s="10"/>
      <c r="B55" s="131"/>
      <c r="C55" s="131"/>
      <c r="D55" s="17"/>
      <c r="E55" s="52"/>
      <c r="F55" s="52"/>
      <c r="G55" s="101"/>
      <c r="H55" s="176"/>
      <c r="I55" s="102"/>
      <c r="J55" s="19"/>
      <c r="K55" s="102"/>
      <c r="L55" s="102"/>
      <c r="M55" s="36"/>
      <c r="N55" s="92"/>
      <c r="O55" s="19"/>
      <c r="P55" s="21"/>
      <c r="Q55" s="21"/>
      <c r="R55" s="36"/>
      <c r="S55" s="36"/>
      <c r="T55" s="19"/>
    </row>
    <row r="56" spans="1:20" ht="12">
      <c r="A56" s="10"/>
      <c r="B56" s="131"/>
      <c r="C56" s="131"/>
      <c r="D56" s="17"/>
      <c r="E56" s="52"/>
      <c r="F56" s="52"/>
      <c r="G56" s="101"/>
      <c r="H56" s="176"/>
      <c r="I56" s="102"/>
      <c r="J56" s="19"/>
      <c r="K56" s="102"/>
      <c r="L56" s="102"/>
      <c r="M56" s="36"/>
      <c r="N56" s="92"/>
      <c r="O56" s="19"/>
      <c r="P56" s="21"/>
      <c r="Q56" s="21"/>
      <c r="R56" s="36"/>
      <c r="S56" s="36"/>
      <c r="T56" s="19"/>
    </row>
    <row r="57" spans="1:20" ht="12">
      <c r="A57" s="10"/>
      <c r="B57" s="131"/>
      <c r="C57" s="131"/>
      <c r="D57" s="17"/>
      <c r="E57" s="52"/>
      <c r="F57" s="52"/>
      <c r="G57" s="101"/>
      <c r="H57" s="176"/>
      <c r="I57" s="102"/>
      <c r="J57" s="19"/>
      <c r="K57" s="102"/>
      <c r="L57" s="102"/>
      <c r="M57" s="36"/>
      <c r="N57" s="92"/>
      <c r="O57" s="19"/>
      <c r="P57" s="21"/>
      <c r="Q57" s="21"/>
      <c r="R57" s="36"/>
      <c r="S57" s="36"/>
      <c r="T57" s="19"/>
    </row>
    <row r="58" spans="2:20" ht="12">
      <c r="B58" s="131"/>
      <c r="C58" s="131"/>
      <c r="D58" s="17"/>
      <c r="E58" s="52"/>
      <c r="F58" s="52"/>
      <c r="G58" s="101"/>
      <c r="H58" s="176"/>
      <c r="I58" s="102"/>
      <c r="J58" s="19"/>
      <c r="K58" s="102"/>
      <c r="L58" s="102"/>
      <c r="M58" s="36"/>
      <c r="N58" s="92"/>
      <c r="O58" s="19"/>
      <c r="P58" s="21"/>
      <c r="Q58" s="21"/>
      <c r="R58" s="36"/>
      <c r="S58" s="36"/>
      <c r="T58" s="19"/>
    </row>
    <row r="59" spans="1:20" ht="12">
      <c r="A59" s="10"/>
      <c r="B59" s="131"/>
      <c r="C59" s="131"/>
      <c r="D59" s="17"/>
      <c r="E59" s="52"/>
      <c r="F59" s="52"/>
      <c r="G59" s="101"/>
      <c r="H59" s="176"/>
      <c r="I59" s="102"/>
      <c r="J59" s="19"/>
      <c r="K59" s="102"/>
      <c r="L59" s="102"/>
      <c r="M59" s="36"/>
      <c r="N59" s="92"/>
      <c r="O59" s="19"/>
      <c r="P59" s="21"/>
      <c r="Q59" s="21"/>
      <c r="R59" s="36"/>
      <c r="S59" s="36"/>
      <c r="T59" s="19"/>
    </row>
    <row r="60" spans="1:20" ht="12">
      <c r="A60" s="10"/>
      <c r="B60" s="131"/>
      <c r="C60" s="131"/>
      <c r="D60" s="17"/>
      <c r="E60" s="52"/>
      <c r="F60" s="52"/>
      <c r="G60" s="101"/>
      <c r="H60" s="176"/>
      <c r="I60" s="102"/>
      <c r="J60" s="19"/>
      <c r="K60" s="102"/>
      <c r="L60" s="102"/>
      <c r="M60" s="36"/>
      <c r="N60" s="92"/>
      <c r="O60" s="19"/>
      <c r="P60" s="21"/>
      <c r="Q60" s="21"/>
      <c r="R60" s="36"/>
      <c r="S60" s="36"/>
      <c r="T60" s="19"/>
    </row>
    <row r="61" spans="1:20" ht="12">
      <c r="A61" s="10"/>
      <c r="B61" s="131"/>
      <c r="C61" s="131"/>
      <c r="D61" s="17"/>
      <c r="E61" s="52"/>
      <c r="F61" s="52"/>
      <c r="G61" s="101"/>
      <c r="H61" s="176"/>
      <c r="I61" s="102"/>
      <c r="J61" s="19"/>
      <c r="K61" s="102"/>
      <c r="L61" s="102"/>
      <c r="M61" s="36"/>
      <c r="N61" s="92"/>
      <c r="O61" s="19"/>
      <c r="P61" s="21"/>
      <c r="Q61" s="21"/>
      <c r="R61" s="36"/>
      <c r="S61" s="36"/>
      <c r="T61" s="19"/>
    </row>
    <row r="62" spans="1:20" ht="12">
      <c r="A62" s="10"/>
      <c r="B62" s="131"/>
      <c r="C62" s="131"/>
      <c r="D62" s="17"/>
      <c r="E62" s="52"/>
      <c r="F62" s="52"/>
      <c r="G62" s="101"/>
      <c r="H62" s="176"/>
      <c r="I62" s="102"/>
      <c r="J62" s="19"/>
      <c r="K62" s="102"/>
      <c r="L62" s="102"/>
      <c r="M62" s="36"/>
      <c r="N62" s="92"/>
      <c r="O62" s="19"/>
      <c r="P62" s="21"/>
      <c r="Q62" s="21"/>
      <c r="R62" s="36"/>
      <c r="S62" s="36"/>
      <c r="T62" s="19"/>
    </row>
    <row r="63" spans="1:20" ht="12">
      <c r="A63" s="10"/>
      <c r="B63" s="131"/>
      <c r="C63" s="131"/>
      <c r="D63" s="17"/>
      <c r="E63" s="52"/>
      <c r="F63" s="52"/>
      <c r="G63" s="101"/>
      <c r="H63" s="176"/>
      <c r="I63" s="102"/>
      <c r="J63" s="19"/>
      <c r="K63" s="102"/>
      <c r="L63" s="102"/>
      <c r="M63" s="36"/>
      <c r="N63" s="92"/>
      <c r="O63" s="19"/>
      <c r="P63" s="21"/>
      <c r="Q63" s="21"/>
      <c r="R63" s="36"/>
      <c r="S63" s="36"/>
      <c r="T63" s="19"/>
    </row>
    <row r="64" spans="1:20" ht="12">
      <c r="A64" s="10"/>
      <c r="B64" s="131"/>
      <c r="C64" s="131"/>
      <c r="D64" s="17"/>
      <c r="E64" s="52"/>
      <c r="F64" s="52"/>
      <c r="G64" s="101"/>
      <c r="H64" s="176"/>
      <c r="I64" s="102"/>
      <c r="J64" s="19"/>
      <c r="K64" s="102"/>
      <c r="L64" s="102"/>
      <c r="M64" s="36"/>
      <c r="N64" s="92"/>
      <c r="O64" s="19"/>
      <c r="P64" s="21"/>
      <c r="Q64" s="21"/>
      <c r="R64" s="36"/>
      <c r="S64" s="36"/>
      <c r="T64" s="19"/>
    </row>
    <row r="65" spans="2:20" ht="12">
      <c r="B65" s="131"/>
      <c r="C65" s="131"/>
      <c r="D65" s="17"/>
      <c r="E65" s="52"/>
      <c r="F65" s="52"/>
      <c r="G65" s="101"/>
      <c r="H65" s="176"/>
      <c r="I65" s="102"/>
      <c r="J65" s="19"/>
      <c r="K65" s="102"/>
      <c r="L65" s="102"/>
      <c r="M65" s="36"/>
      <c r="N65" s="92"/>
      <c r="O65" s="19"/>
      <c r="P65" s="21"/>
      <c r="Q65" s="21"/>
      <c r="R65" s="36"/>
      <c r="S65" s="36"/>
      <c r="T65" s="19"/>
    </row>
    <row r="66" spans="2:20" ht="12">
      <c r="B66" s="131"/>
      <c r="C66" s="131"/>
      <c r="D66" s="17"/>
      <c r="E66" s="52"/>
      <c r="F66" s="52"/>
      <c r="G66" s="101"/>
      <c r="H66" s="176"/>
      <c r="I66" s="102"/>
      <c r="J66" s="19"/>
      <c r="K66" s="102"/>
      <c r="L66" s="102"/>
      <c r="M66" s="36"/>
      <c r="N66" s="92"/>
      <c r="O66" s="19"/>
      <c r="P66" s="21"/>
      <c r="Q66" s="21"/>
      <c r="R66" s="36"/>
      <c r="S66" s="36"/>
      <c r="T66" s="19"/>
    </row>
    <row r="67" spans="1:20" ht="12">
      <c r="A67" s="10"/>
      <c r="B67" s="131"/>
      <c r="C67" s="131"/>
      <c r="D67" s="17"/>
      <c r="E67" s="52"/>
      <c r="F67" s="52"/>
      <c r="G67" s="101"/>
      <c r="H67" s="176"/>
      <c r="I67" s="102"/>
      <c r="J67" s="19"/>
      <c r="K67" s="102"/>
      <c r="L67" s="102"/>
      <c r="M67" s="36"/>
      <c r="N67" s="92"/>
      <c r="O67" s="19"/>
      <c r="P67" s="21"/>
      <c r="Q67" s="21"/>
      <c r="R67" s="36"/>
      <c r="S67" s="36"/>
      <c r="T67" s="19"/>
    </row>
    <row r="68" spans="1:20" ht="12">
      <c r="A68" s="10"/>
      <c r="B68" s="131"/>
      <c r="C68" s="131"/>
      <c r="D68" s="17"/>
      <c r="E68" s="52"/>
      <c r="F68" s="52"/>
      <c r="G68" s="101"/>
      <c r="H68" s="176"/>
      <c r="I68" s="102"/>
      <c r="J68" s="19"/>
      <c r="K68" s="102"/>
      <c r="L68" s="102"/>
      <c r="M68" s="36"/>
      <c r="N68" s="92"/>
      <c r="O68" s="19"/>
      <c r="P68" s="21"/>
      <c r="Q68" s="21"/>
      <c r="R68" s="36"/>
      <c r="S68" s="36"/>
      <c r="T68" s="19"/>
    </row>
    <row r="69" spans="2:20" ht="12">
      <c r="B69" s="131"/>
      <c r="C69" s="131"/>
      <c r="D69" s="17"/>
      <c r="E69" s="52"/>
      <c r="F69" s="52"/>
      <c r="G69" s="101"/>
      <c r="H69" s="176"/>
      <c r="I69" s="102"/>
      <c r="J69" s="19"/>
      <c r="K69" s="102"/>
      <c r="L69" s="102"/>
      <c r="M69" s="36"/>
      <c r="N69" s="92"/>
      <c r="O69" s="19"/>
      <c r="P69" s="21"/>
      <c r="Q69" s="21"/>
      <c r="R69" s="36"/>
      <c r="S69" s="36"/>
      <c r="T69" s="19"/>
    </row>
    <row r="70" spans="1:20" ht="12">
      <c r="A70" s="10"/>
      <c r="B70" s="131"/>
      <c r="C70" s="131"/>
      <c r="D70" s="17"/>
      <c r="E70" s="52"/>
      <c r="F70" s="52"/>
      <c r="G70" s="101"/>
      <c r="H70" s="176"/>
      <c r="I70" s="102"/>
      <c r="J70" s="19"/>
      <c r="K70" s="102"/>
      <c r="L70" s="102"/>
      <c r="M70" s="36"/>
      <c r="N70" s="92"/>
      <c r="O70" s="19"/>
      <c r="P70" s="21"/>
      <c r="Q70" s="21"/>
      <c r="R70" s="36"/>
      <c r="S70" s="36"/>
      <c r="T70" s="19"/>
    </row>
    <row r="71" spans="2:20" ht="12">
      <c r="B71" s="131"/>
      <c r="C71" s="131"/>
      <c r="D71" s="17"/>
      <c r="E71" s="52"/>
      <c r="F71" s="52"/>
      <c r="G71" s="101"/>
      <c r="H71" s="176"/>
      <c r="I71" s="102"/>
      <c r="J71" s="19"/>
      <c r="K71" s="102"/>
      <c r="L71" s="102"/>
      <c r="M71" s="36"/>
      <c r="N71" s="92"/>
      <c r="O71" s="19"/>
      <c r="P71" s="21"/>
      <c r="Q71" s="21"/>
      <c r="R71" s="36"/>
      <c r="S71" s="36"/>
      <c r="T71" s="19"/>
    </row>
    <row r="72" spans="2:20" ht="12">
      <c r="B72" s="131"/>
      <c r="C72" s="131"/>
      <c r="D72" s="17"/>
      <c r="E72" s="52"/>
      <c r="F72" s="52"/>
      <c r="G72" s="101"/>
      <c r="H72" s="176"/>
      <c r="I72" s="102"/>
      <c r="J72" s="19"/>
      <c r="K72" s="102"/>
      <c r="L72" s="102"/>
      <c r="M72" s="36"/>
      <c r="N72" s="92"/>
      <c r="O72" s="19"/>
      <c r="P72" s="21"/>
      <c r="Q72" s="21"/>
      <c r="R72" s="36"/>
      <c r="S72" s="36"/>
      <c r="T72" s="19"/>
    </row>
    <row r="73" spans="1:20" ht="12">
      <c r="A73" s="10"/>
      <c r="B73" s="131"/>
      <c r="C73" s="131"/>
      <c r="D73" s="17"/>
      <c r="E73" s="52"/>
      <c r="F73" s="52"/>
      <c r="G73" s="101"/>
      <c r="H73" s="176"/>
      <c r="I73" s="102"/>
      <c r="J73" s="19"/>
      <c r="K73" s="102"/>
      <c r="L73" s="102"/>
      <c r="M73" s="36"/>
      <c r="N73" s="92"/>
      <c r="O73" s="19"/>
      <c r="P73" s="21"/>
      <c r="Q73" s="21"/>
      <c r="R73" s="36"/>
      <c r="S73" s="36"/>
      <c r="T73" s="19"/>
    </row>
    <row r="74" spans="1:20" ht="12">
      <c r="A74" s="10"/>
      <c r="B74" s="131"/>
      <c r="C74" s="131"/>
      <c r="D74" s="17"/>
      <c r="E74" s="52"/>
      <c r="F74" s="52"/>
      <c r="G74" s="101"/>
      <c r="H74" s="176"/>
      <c r="I74" s="102"/>
      <c r="J74" s="19"/>
      <c r="K74" s="102"/>
      <c r="L74" s="102"/>
      <c r="M74" s="36"/>
      <c r="N74" s="92"/>
      <c r="O74" s="19"/>
      <c r="P74" s="21"/>
      <c r="Q74" s="21"/>
      <c r="R74" s="36"/>
      <c r="S74" s="36"/>
      <c r="T74" s="19"/>
    </row>
    <row r="75" spans="2:20" ht="12">
      <c r="B75" s="131"/>
      <c r="C75" s="131"/>
      <c r="D75" s="17"/>
      <c r="E75" s="52"/>
      <c r="F75" s="52"/>
      <c r="G75" s="101"/>
      <c r="H75" s="176"/>
      <c r="I75" s="102"/>
      <c r="J75" s="19"/>
      <c r="K75" s="102"/>
      <c r="L75" s="102"/>
      <c r="M75" s="36"/>
      <c r="N75" s="92"/>
      <c r="O75" s="19"/>
      <c r="P75" s="21"/>
      <c r="Q75" s="21"/>
      <c r="R75" s="36"/>
      <c r="S75" s="36"/>
      <c r="T75" s="19"/>
    </row>
    <row r="76" spans="2:20" ht="12">
      <c r="B76" s="131"/>
      <c r="C76" s="131"/>
      <c r="D76" s="17"/>
      <c r="E76" s="52"/>
      <c r="F76" s="52"/>
      <c r="G76" s="101"/>
      <c r="H76" s="176"/>
      <c r="I76" s="102"/>
      <c r="J76" s="19"/>
      <c r="K76" s="102"/>
      <c r="L76" s="102"/>
      <c r="M76" s="36"/>
      <c r="N76" s="92"/>
      <c r="O76" s="19"/>
      <c r="P76" s="21"/>
      <c r="Q76" s="21"/>
      <c r="R76" s="36"/>
      <c r="S76" s="36"/>
      <c r="T76" s="19"/>
    </row>
    <row r="77" spans="1:20" ht="12">
      <c r="A77" s="10"/>
      <c r="B77" s="131"/>
      <c r="C77" s="131"/>
      <c r="D77" s="17"/>
      <c r="E77" s="52"/>
      <c r="F77" s="52"/>
      <c r="G77" s="101"/>
      <c r="H77" s="176"/>
      <c r="I77" s="102"/>
      <c r="J77" s="19"/>
      <c r="K77" s="102"/>
      <c r="L77" s="102"/>
      <c r="M77" s="36"/>
      <c r="N77" s="92"/>
      <c r="O77" s="19"/>
      <c r="P77" s="21"/>
      <c r="Q77" s="21"/>
      <c r="R77" s="36"/>
      <c r="S77" s="36"/>
      <c r="T77" s="19"/>
    </row>
    <row r="78" spans="4:20" ht="12">
      <c r="D78" s="17"/>
      <c r="E78" s="52"/>
      <c r="F78" s="52"/>
      <c r="G78" s="101"/>
      <c r="H78" s="176"/>
      <c r="I78" s="102"/>
      <c r="J78" s="19"/>
      <c r="K78" s="102"/>
      <c r="L78" s="102"/>
      <c r="M78" s="36"/>
      <c r="N78" s="92"/>
      <c r="O78" s="19"/>
      <c r="P78" s="21"/>
      <c r="Q78" s="21"/>
      <c r="R78" s="36"/>
      <c r="S78" s="36"/>
      <c r="T78" s="19"/>
    </row>
  </sheetData>
  <sheetProtection/>
  <dataValidations count="2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P23 K23 C23">
      <formula1>"5m以下,5～9m,9m以上"</formula1>
    </dataValidation>
    <dataValidation allowBlank="1" showInputMessage="1" showErrorMessage="1" imeMode="on" sqref="K19:K21 P19:P21"/>
  </dataValidations>
  <printOptions/>
  <pageMargins left="0" right="0.1968503937007874" top="0.3937007874015748" bottom="0.3937007874015748" header="0.5118110236220472" footer="0.5118110236220472"/>
  <pageSetup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C3"/>
  <sheetViews>
    <sheetView zoomScalePageLayoutView="0" workbookViewId="0" topLeftCell="A1">
      <selection activeCell="G26" sqref="G25:G26"/>
    </sheetView>
  </sheetViews>
  <sheetFormatPr defaultColWidth="9.140625" defaultRowHeight="12"/>
  <sheetData>
    <row r="2" spans="2:3" ht="12">
      <c r="B2" s="107" t="s">
        <v>338</v>
      </c>
      <c r="C2" s="107"/>
    </row>
    <row r="3" ht="12">
      <c r="C3" s="103" t="s">
        <v>368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7">
      <selection activeCell="C23" sqref="C23:C26"/>
    </sheetView>
  </sheetViews>
  <sheetFormatPr defaultColWidth="9.140625" defaultRowHeight="12"/>
  <cols>
    <col min="1" max="1" width="12.00390625" style="290" customWidth="1"/>
    <col min="2" max="2" width="25.8515625" style="290" customWidth="1"/>
    <col min="3" max="3" width="23.140625" style="290" customWidth="1"/>
    <col min="4" max="4" width="9.140625" style="291" customWidth="1"/>
    <col min="5" max="5" width="9.140625" style="290" customWidth="1"/>
    <col min="6" max="6" width="13.00390625" style="290" customWidth="1"/>
    <col min="7" max="7" width="10.00390625" style="290" customWidth="1"/>
    <col min="8" max="8" width="7.8515625" style="290" customWidth="1"/>
    <col min="9" max="9" width="14.57421875" style="290" customWidth="1"/>
    <col min="10" max="16384" width="9.140625" style="290" customWidth="1"/>
  </cols>
  <sheetData>
    <row r="1" ht="15.75">
      <c r="A1" s="290" t="s">
        <v>487</v>
      </c>
    </row>
    <row r="2" spans="1:4" s="293" customFormat="1" ht="15.75">
      <c r="A2" s="292" t="s">
        <v>488</v>
      </c>
      <c r="B2" s="292" t="s">
        <v>428</v>
      </c>
      <c r="C2" s="292" t="s">
        <v>489</v>
      </c>
      <c r="D2" s="292" t="s">
        <v>490</v>
      </c>
    </row>
    <row r="3" spans="1:4" ht="15.75">
      <c r="A3" s="294">
        <v>5131</v>
      </c>
      <c r="B3" s="294" t="s">
        <v>291</v>
      </c>
      <c r="C3" s="294" t="s">
        <v>89</v>
      </c>
      <c r="D3" s="295" t="s">
        <v>491</v>
      </c>
    </row>
    <row r="4" spans="1:5" ht="15.75">
      <c r="A4" s="294">
        <v>6698</v>
      </c>
      <c r="B4" s="294" t="s">
        <v>126</v>
      </c>
      <c r="C4" s="294" t="s">
        <v>127</v>
      </c>
      <c r="D4" s="295"/>
      <c r="E4" s="296"/>
    </row>
    <row r="5" spans="1:5" ht="15.75">
      <c r="A5" s="294">
        <v>4976</v>
      </c>
      <c r="B5" s="294" t="s">
        <v>492</v>
      </c>
      <c r="C5" s="294" t="s">
        <v>493</v>
      </c>
      <c r="D5" s="295" t="s">
        <v>494</v>
      </c>
      <c r="E5" s="296"/>
    </row>
    <row r="6" spans="1:4" ht="15.75">
      <c r="A6" s="294">
        <v>2634</v>
      </c>
      <c r="B6" s="294" t="s">
        <v>495</v>
      </c>
      <c r="C6" s="294" t="s">
        <v>496</v>
      </c>
      <c r="D6" s="295"/>
    </row>
    <row r="7" spans="1:4" ht="15.75">
      <c r="A7" s="294">
        <v>2500</v>
      </c>
      <c r="B7" s="294" t="s">
        <v>226</v>
      </c>
      <c r="C7" s="294" t="s">
        <v>303</v>
      </c>
      <c r="D7" s="295" t="s">
        <v>497</v>
      </c>
    </row>
    <row r="8" spans="1:4" ht="15.75">
      <c r="A8" s="294">
        <v>6687</v>
      </c>
      <c r="B8" s="294" t="s">
        <v>498</v>
      </c>
      <c r="C8" s="294" t="s">
        <v>499</v>
      </c>
      <c r="D8" s="295" t="s">
        <v>500</v>
      </c>
    </row>
    <row r="9" spans="1:4" ht="15.75">
      <c r="A9" s="294">
        <v>6746</v>
      </c>
      <c r="B9" s="294" t="s">
        <v>501</v>
      </c>
      <c r="C9" s="294" t="s">
        <v>502</v>
      </c>
      <c r="D9" s="295"/>
    </row>
    <row r="10" spans="1:4" ht="15.75">
      <c r="A10" s="294">
        <v>4321</v>
      </c>
      <c r="B10" s="294" t="s">
        <v>503</v>
      </c>
      <c r="C10" s="294" t="s">
        <v>504</v>
      </c>
      <c r="D10" s="295"/>
    </row>
    <row r="11" spans="1:4" ht="15.75">
      <c r="A11" s="294">
        <v>5055</v>
      </c>
      <c r="B11" s="294" t="s">
        <v>505</v>
      </c>
      <c r="C11" s="294" t="s">
        <v>213</v>
      </c>
      <c r="D11" s="294">
        <v>1.029</v>
      </c>
    </row>
    <row r="12" spans="1:4" ht="15.75">
      <c r="A12" s="294">
        <v>4004</v>
      </c>
      <c r="B12" s="294" t="s">
        <v>215</v>
      </c>
      <c r="C12" s="294" t="s">
        <v>216</v>
      </c>
      <c r="D12" s="295" t="s">
        <v>506</v>
      </c>
    </row>
    <row r="13" spans="1:4" ht="15.75">
      <c r="A13" s="294">
        <v>5841</v>
      </c>
      <c r="B13" s="294" t="s">
        <v>317</v>
      </c>
      <c r="C13" s="294" t="s">
        <v>243</v>
      </c>
      <c r="D13" s="295" t="s">
        <v>507</v>
      </c>
    </row>
    <row r="14" spans="1:5" ht="15.75">
      <c r="A14" s="294">
        <v>6352</v>
      </c>
      <c r="B14" s="294" t="s">
        <v>87</v>
      </c>
      <c r="C14" s="294" t="s">
        <v>88</v>
      </c>
      <c r="D14" s="295" t="s">
        <v>508</v>
      </c>
      <c r="E14" s="297"/>
    </row>
    <row r="15" spans="1:5" ht="15.75">
      <c r="A15" s="294">
        <v>5830</v>
      </c>
      <c r="B15" s="294" t="s">
        <v>509</v>
      </c>
      <c r="C15" s="294" t="s">
        <v>510</v>
      </c>
      <c r="D15" s="294">
        <v>1.019</v>
      </c>
      <c r="E15" s="297"/>
    </row>
    <row r="16" spans="1:5" ht="15.75">
      <c r="A16" s="294"/>
      <c r="B16" s="294" t="s">
        <v>509</v>
      </c>
      <c r="C16" s="298" t="s">
        <v>511</v>
      </c>
      <c r="D16" s="294">
        <v>1.003</v>
      </c>
      <c r="E16" s="297"/>
    </row>
    <row r="17" spans="1:4" ht="15.75">
      <c r="A17" s="294">
        <v>6730</v>
      </c>
      <c r="B17" s="294" t="s">
        <v>104</v>
      </c>
      <c r="C17" s="294" t="s">
        <v>512</v>
      </c>
      <c r="D17" s="295" t="s">
        <v>513</v>
      </c>
    </row>
    <row r="18" spans="1:4" ht="15.75">
      <c r="A18" s="294">
        <v>6812</v>
      </c>
      <c r="B18" s="294" t="s">
        <v>514</v>
      </c>
      <c r="C18" s="294" t="s">
        <v>515</v>
      </c>
      <c r="D18" s="295" t="s">
        <v>516</v>
      </c>
    </row>
    <row r="19" spans="1:4" ht="15.75">
      <c r="A19" s="294">
        <v>6670</v>
      </c>
      <c r="B19" s="294" t="s">
        <v>130</v>
      </c>
      <c r="C19" s="294" t="s">
        <v>131</v>
      </c>
      <c r="D19" s="295"/>
    </row>
    <row r="20" spans="1:4" ht="15.75">
      <c r="A20" s="299"/>
      <c r="B20" s="299"/>
      <c r="C20" s="299"/>
      <c r="D20" s="300"/>
    </row>
    <row r="21" spans="1:4" ht="15.75">
      <c r="A21" s="294">
        <v>5619</v>
      </c>
      <c r="B21" s="294" t="s">
        <v>517</v>
      </c>
      <c r="C21" s="294" t="s">
        <v>518</v>
      </c>
      <c r="D21" s="295"/>
    </row>
    <row r="22" spans="1:4" ht="15.75">
      <c r="A22" s="294">
        <v>6155</v>
      </c>
      <c r="B22" s="294" t="s">
        <v>459</v>
      </c>
      <c r="C22" s="294" t="s">
        <v>220</v>
      </c>
      <c r="D22" s="295" t="s">
        <v>519</v>
      </c>
    </row>
    <row r="23" spans="1:4" ht="15.75">
      <c r="A23" s="301">
        <v>4774</v>
      </c>
      <c r="B23" s="302" t="s">
        <v>520</v>
      </c>
      <c r="C23" s="302" t="s">
        <v>521</v>
      </c>
      <c r="D23" s="295"/>
    </row>
    <row r="24" spans="1:4" ht="15.75">
      <c r="A24" s="303">
        <v>4825</v>
      </c>
      <c r="B24" s="304" t="s">
        <v>522</v>
      </c>
      <c r="C24" s="304" t="s">
        <v>523</v>
      </c>
      <c r="D24" s="294"/>
    </row>
    <row r="25" spans="1:4" ht="15.75">
      <c r="A25" s="301">
        <v>3833</v>
      </c>
      <c r="B25" s="302" t="s">
        <v>524</v>
      </c>
      <c r="C25" s="302" t="s">
        <v>525</v>
      </c>
      <c r="D25" s="295"/>
    </row>
    <row r="26" spans="1:4" ht="15.75">
      <c r="A26" s="301">
        <v>5157</v>
      </c>
      <c r="B26" s="302" t="s">
        <v>526</v>
      </c>
      <c r="C26" s="302" t="s">
        <v>527</v>
      </c>
      <c r="D26" s="294"/>
    </row>
    <row r="27" spans="1:4" ht="15.75">
      <c r="A27" s="294">
        <v>5933</v>
      </c>
      <c r="B27" s="294" t="s">
        <v>528</v>
      </c>
      <c r="C27" s="294" t="s">
        <v>529</v>
      </c>
      <c r="D27" s="295" t="s">
        <v>530</v>
      </c>
    </row>
    <row r="28" spans="1:4" ht="15.75">
      <c r="A28" s="294">
        <v>5563</v>
      </c>
      <c r="B28" s="294" t="s">
        <v>531</v>
      </c>
      <c r="C28" s="294" t="s">
        <v>532</v>
      </c>
      <c r="D28" s="295" t="s">
        <v>533</v>
      </c>
    </row>
    <row r="29" spans="1:4" ht="15.75">
      <c r="A29" s="294">
        <v>5791</v>
      </c>
      <c r="B29" s="294" t="s">
        <v>454</v>
      </c>
      <c r="C29" s="294" t="s">
        <v>243</v>
      </c>
      <c r="D29" s="294">
        <v>1.007</v>
      </c>
    </row>
    <row r="30" spans="1:4" ht="15.75">
      <c r="A30" s="294">
        <v>5870</v>
      </c>
      <c r="B30" s="294" t="s">
        <v>534</v>
      </c>
      <c r="C30" s="294" t="s">
        <v>518</v>
      </c>
      <c r="D30" s="295"/>
    </row>
    <row r="31" spans="1:4" ht="15.75">
      <c r="A31" s="301">
        <v>5650</v>
      </c>
      <c r="B31" s="302" t="s">
        <v>535</v>
      </c>
      <c r="C31" s="302" t="s">
        <v>536</v>
      </c>
      <c r="D31" s="294"/>
    </row>
    <row r="32" spans="1:4" ht="15.75">
      <c r="A32" s="303">
        <v>5333</v>
      </c>
      <c r="B32" s="304" t="s">
        <v>537</v>
      </c>
      <c r="C32" s="304" t="s">
        <v>538</v>
      </c>
      <c r="D32" s="295"/>
    </row>
    <row r="33" spans="1:4" ht="15.75">
      <c r="A33" s="294">
        <v>3792</v>
      </c>
      <c r="B33" s="294" t="s">
        <v>539</v>
      </c>
      <c r="C33" s="294" t="s">
        <v>540</v>
      </c>
      <c r="D33" s="295"/>
    </row>
    <row r="34" spans="1:4" ht="15.75">
      <c r="A34" s="294">
        <v>6751</v>
      </c>
      <c r="B34" s="294" t="s">
        <v>541</v>
      </c>
      <c r="C34" s="294" t="s">
        <v>542</v>
      </c>
      <c r="D34" s="295" t="s">
        <v>543</v>
      </c>
    </row>
    <row r="35" spans="1:4" ht="15.75">
      <c r="A35" s="294">
        <v>5550</v>
      </c>
      <c r="B35" s="294" t="s">
        <v>544</v>
      </c>
      <c r="C35" s="294" t="s">
        <v>545</v>
      </c>
      <c r="D35" s="2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家入</dc:creator>
  <cp:keywords/>
  <dc:description/>
  <cp:lastModifiedBy>naka</cp:lastModifiedBy>
  <cp:lastPrinted>2017-04-16T05:31:17Z</cp:lastPrinted>
  <dcterms:created xsi:type="dcterms:W3CDTF">2001-04-16T02:55:10Z</dcterms:created>
  <dcterms:modified xsi:type="dcterms:W3CDTF">2020-10-18T13:15:34Z</dcterms:modified>
  <cp:category/>
  <cp:version/>
  <cp:contentType/>
  <cp:contentStatus/>
</cp:coreProperties>
</file>