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MCC2009" sheetId="1" r:id="rId1"/>
    <sheet name="SCR2009" sheetId="2" r:id="rId2"/>
  </sheets>
  <definedNames>
    <definedName name="_xlnm.Print_Area" localSheetId="0">'MCC2009'!$A:$AI</definedName>
  </definedNames>
  <calcPr fullCalcOnLoad="1"/>
</workbook>
</file>

<file path=xl/sharedStrings.xml><?xml version="1.0" encoding="utf-8"?>
<sst xmlns="http://schemas.openxmlformats.org/spreadsheetml/2006/main" count="249" uniqueCount="152">
  <si>
    <t>レース名</t>
  </si>
  <si>
    <t>艇　名</t>
  </si>
  <si>
    <t>順位</t>
  </si>
  <si>
    <t>得点</t>
  </si>
  <si>
    <t>累計</t>
  </si>
  <si>
    <t>前期</t>
  </si>
  <si>
    <t>前　　　　　　　　　　　　　　　　　　　　期</t>
  </si>
  <si>
    <t>春のﾁｬﾝﾋﾟｵﾝﾚｰｽ</t>
  </si>
  <si>
    <t>４月ﾎﾟｲﾝﾄﾚｰｽ</t>
  </si>
  <si>
    <t>年間総合</t>
  </si>
  <si>
    <t>後期</t>
  </si>
  <si>
    <t>三河湾周航ﾚｰｽ</t>
  </si>
  <si>
    <t>佐久島ﾚｰｽ</t>
  </si>
  <si>
    <t>秋のﾁｬﾝﾋﾟｵﾝｼｯﾌﾟ</t>
  </si>
  <si>
    <t>１１月ﾎﾟｲﾝﾄﾚｰｽ</t>
  </si>
  <si>
    <t>後　　　　　　　　　　　　　　　　　　　　期</t>
  </si>
  <si>
    <t>TYPE</t>
  </si>
  <si>
    <t>Rm</t>
  </si>
  <si>
    <t>MCCカップレース</t>
  </si>
  <si>
    <t>出　艇　数</t>
  </si>
  <si>
    <t>出</t>
  </si>
  <si>
    <t>数</t>
  </si>
  <si>
    <t>艇  名</t>
  </si>
  <si>
    <t>オデッセイ</t>
  </si>
  <si>
    <t>ルートリス</t>
  </si>
  <si>
    <t>ﾌｧｰｽﾄﾌｫｰﾑ</t>
  </si>
  <si>
    <t>総合</t>
  </si>
  <si>
    <t>艇</t>
  </si>
  <si>
    <t>優  　勝</t>
  </si>
  <si>
    <t>回</t>
  </si>
  <si>
    <t>：</t>
  </si>
  <si>
    <t>準優勝</t>
  </si>
  <si>
    <t>第３位</t>
  </si>
  <si>
    <t>前期総合優勝</t>
  </si>
  <si>
    <t>後期総合優勝</t>
  </si>
  <si>
    <t>（市川杯）</t>
  </si>
  <si>
    <t>（西尾クリニック杯）</t>
  </si>
  <si>
    <t>（飾舵輪）</t>
  </si>
  <si>
    <t>（飾アンカー）</t>
  </si>
  <si>
    <t>敢闘賞</t>
  </si>
  <si>
    <t>ＭＣＣカップ優勝</t>
  </si>
  <si>
    <t>三河湾周航レース優勝</t>
  </si>
  <si>
    <t>佐久島レース優勝</t>
  </si>
  <si>
    <t>（市川カップ）</t>
  </si>
  <si>
    <t>（ｽﾌﾟﾚﾝﾀﾞｰｶｯﾌﾟ）</t>
  </si>
  <si>
    <t>（ＬＣ会長杯）</t>
  </si>
  <si>
    <t>（ＭＣＣカップ）</t>
  </si>
  <si>
    <t>（チタカップ）</t>
  </si>
  <si>
    <t>（東海カップ）</t>
  </si>
  <si>
    <t>　　Ｃ表示。</t>
  </si>
  <si>
    <t>年間総合優勝</t>
  </si>
  <si>
    <t>SEAM31</t>
  </si>
  <si>
    <t>IMS950</t>
  </si>
  <si>
    <t>SLOT31</t>
  </si>
  <si>
    <t>PION9</t>
  </si>
  <si>
    <t>スーパーウェーブ</t>
  </si>
  <si>
    <t>２：チャンピオンレースの得点は２レースの総合成績による。</t>
  </si>
  <si>
    <r>
      <t>ポイントレース</t>
    </r>
    <r>
      <rPr>
        <b/>
        <sz val="11"/>
        <rFont val="ＭＳ 明朝"/>
        <family val="1"/>
      </rPr>
      <t>総合優勝</t>
    </r>
  </si>
  <si>
    <t>最多ファーストホーム賞</t>
  </si>
  <si>
    <t>（トロフィー）</t>
  </si>
  <si>
    <t>J/V9.6</t>
  </si>
  <si>
    <t>うらなみⅨ</t>
  </si>
  <si>
    <t>J92</t>
  </si>
  <si>
    <t>ベベⅢ</t>
  </si>
  <si>
    <t>３：敢闘賞は４レース以上参加艇の中から選定される。</t>
  </si>
  <si>
    <t>セレスティーヌ</t>
  </si>
  <si>
    <t>YAM33S</t>
  </si>
  <si>
    <r>
      <t>チャンピオンＳ</t>
    </r>
    <r>
      <rPr>
        <b/>
        <sz val="11"/>
        <rFont val="ＭＳ 明朝"/>
        <family val="1"/>
      </rPr>
      <t>総合優勝</t>
    </r>
  </si>
  <si>
    <t>YAM30S</t>
  </si>
  <si>
    <t>SWING31</t>
  </si>
  <si>
    <t>１：コミッティ艇がレース不参加の場合4位の得点を与え</t>
  </si>
  <si>
    <t>ﾎｰﾈｯﾄ/ﾎｰﾈｯﾄ</t>
  </si>
  <si>
    <t>8月ﾎﾟｲﾝﾄﾚｰｽ,理事長杯</t>
  </si>
  <si>
    <t>（上位７レーストータル）</t>
  </si>
  <si>
    <t>２００９年度　ＭＣＣ年間レース成績表</t>
  </si>
  <si>
    <t>C</t>
  </si>
  <si>
    <t>OCS</t>
  </si>
  <si>
    <t>DNF</t>
  </si>
  <si>
    <t>DNC</t>
  </si>
  <si>
    <t>DNS</t>
  </si>
  <si>
    <t>RET</t>
  </si>
  <si>
    <t>DSQ</t>
  </si>
  <si>
    <t>A</t>
  </si>
  <si>
    <t>A</t>
  </si>
  <si>
    <t>ﾀﾞﾝｼﾝｸﾞ/ｾﾚｽﾃｨｰﾇ</t>
  </si>
  <si>
    <t>2009　MCCレース委員会</t>
  </si>
  <si>
    <t>４：Ａ表示は不参加艇、非登録艇は除外。</t>
  </si>
  <si>
    <t>ﾗﾝﾅｰ･ﾎｰﾈｯﾄ</t>
  </si>
  <si>
    <t>Ｃ</t>
  </si>
  <si>
    <t>アルミス</t>
  </si>
  <si>
    <t>ＤＮＦ</t>
  </si>
  <si>
    <t>ダンシングビーンズ</t>
  </si>
  <si>
    <t>ランナーⅡ</t>
  </si>
  <si>
    <t>ガメラⅢ</t>
  </si>
  <si>
    <t>ダンシングビーンズ</t>
  </si>
  <si>
    <t>アルミス</t>
  </si>
  <si>
    <t>ダンシングビーンズⅢ</t>
  </si>
  <si>
    <t>ダンシングビーンズⅢ</t>
  </si>
  <si>
    <t>アルミスⅤ</t>
  </si>
  <si>
    <t>アルミスⅤ</t>
  </si>
  <si>
    <t>（蒲郡市長杯、ミール杯）</t>
  </si>
  <si>
    <t>合計</t>
  </si>
  <si>
    <t>4月</t>
  </si>
  <si>
    <t>５月</t>
  </si>
  <si>
    <t>6月</t>
  </si>
  <si>
    <t>7月</t>
  </si>
  <si>
    <t>８月</t>
  </si>
  <si>
    <t>９月</t>
  </si>
  <si>
    <t>10月</t>
  </si>
  <si>
    <t>１１月</t>
  </si>
  <si>
    <t>強風のため</t>
  </si>
  <si>
    <t>ノーレース</t>
  </si>
  <si>
    <t>６位以下は5点</t>
  </si>
  <si>
    <t>ＤＮＦ</t>
  </si>
  <si>
    <t>ＯＣＳ</t>
  </si>
  <si>
    <t>ＤＳＱ</t>
  </si>
  <si>
    <t>ＲＡＦ</t>
  </si>
  <si>
    <t>ＤＮＳ</t>
  </si>
  <si>
    <t>ＤＮＣ</t>
  </si>
  <si>
    <t>コミッティーは５位の得点</t>
  </si>
  <si>
    <t>年間成績は上位6レースをカウント</t>
  </si>
  <si>
    <t>ホーネット</t>
  </si>
  <si>
    <t>ホーネット</t>
  </si>
  <si>
    <t>スーパーウェーブ</t>
  </si>
  <si>
    <t>ダンシングビーンズⅢ</t>
  </si>
  <si>
    <t>ﾎｰﾈｯﾄ/ﾀﾞﾝｼﾝｸﾞ</t>
  </si>
  <si>
    <t>ホーネット</t>
  </si>
  <si>
    <t>上位６レース</t>
  </si>
  <si>
    <t>ﾎｰﾈｯﾄ/ベベ</t>
  </si>
  <si>
    <t>ベ　ベ</t>
  </si>
  <si>
    <t>Ｃ</t>
  </si>
  <si>
    <t>3Ｃ</t>
  </si>
  <si>
    <t>2Ｃ</t>
  </si>
  <si>
    <t>ホーネット</t>
  </si>
  <si>
    <t>ホーネット</t>
  </si>
  <si>
    <t>セレスティーヌ</t>
  </si>
  <si>
    <t>ﾎｰﾈｯﾄ/ｾﾚｽﾃｨｰﾇ</t>
  </si>
  <si>
    <t>ランナー</t>
  </si>
  <si>
    <t>表彰</t>
  </si>
  <si>
    <t>予算</t>
  </si>
  <si>
    <t>バイキング</t>
  </si>
  <si>
    <t>X79</t>
  </si>
  <si>
    <t>メーベ</t>
  </si>
  <si>
    <t>YAM23</t>
  </si>
  <si>
    <t>ホープ</t>
  </si>
  <si>
    <t>YAM21C</t>
  </si>
  <si>
    <t>C</t>
  </si>
  <si>
    <t>ハニービー</t>
  </si>
  <si>
    <t>ﾘﾄﾙｳｨﾝﾃﾞｨｰ</t>
  </si>
  <si>
    <t>YAM21R&amp;CＴＲ</t>
  </si>
  <si>
    <t>あや</t>
  </si>
  <si>
    <t>YAM21S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</si>
</sst>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0"/>
    <numFmt numFmtId="179" formatCode="0_);[Red]\(0\)"/>
    <numFmt numFmtId="180" formatCode="0.0_ "/>
    <numFmt numFmtId="181" formatCode="0.0_);[Red]\(0.0\)"/>
    <numFmt numFmtId="182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8"/>
      <name val="ＭＳ 明朝"/>
      <family val="1"/>
    </font>
    <font>
      <i/>
      <sz val="11"/>
      <name val="ＭＳ 明朝"/>
      <family val="1"/>
    </font>
    <font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8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2" fontId="6" fillId="0" borderId="18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9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37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7" fillId="0" borderId="37" xfId="0" applyFont="1" applyFill="1" applyBorder="1" applyAlignment="1">
      <alignment horizontal="right" shrinkToFit="1"/>
    </xf>
    <xf numFmtId="0" fontId="3" fillId="0" borderId="38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180" fontId="6" fillId="0" borderId="49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180" fontId="6" fillId="0" borderId="50" xfId="0" applyNumberFormat="1" applyFont="1" applyFill="1" applyBorder="1" applyAlignment="1">
      <alignment horizontal="center" vertical="center"/>
    </xf>
    <xf numFmtId="181" fontId="6" fillId="0" borderId="25" xfId="0" applyNumberFormat="1" applyFont="1" applyFill="1" applyBorder="1" applyAlignment="1">
      <alignment horizontal="center" vertical="center"/>
    </xf>
    <xf numFmtId="181" fontId="6" fillId="0" borderId="50" xfId="0" applyNumberFormat="1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2" fontId="6" fillId="0" borderId="54" xfId="0" applyNumberFormat="1" applyFont="1" applyFill="1" applyBorder="1" applyAlignment="1">
      <alignment horizontal="center" vertical="center"/>
    </xf>
    <xf numFmtId="182" fontId="6" fillId="0" borderId="55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shrinkToFit="1"/>
    </xf>
    <xf numFmtId="0" fontId="0" fillId="0" borderId="0" xfId="0" applyFill="1" applyAlignment="1">
      <alignment/>
    </xf>
    <xf numFmtId="0" fontId="9" fillId="0" borderId="34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/>
    </xf>
    <xf numFmtId="0" fontId="38" fillId="0" borderId="0" xfId="0" applyFont="1" applyFill="1" applyAlignment="1">
      <alignment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9" fillId="0" borderId="15" xfId="0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left" shrinkToFit="1"/>
    </xf>
    <xf numFmtId="0" fontId="1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36" fillId="0" borderId="0" xfId="0" applyFont="1" applyFill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L52"/>
  <sheetViews>
    <sheetView tabSelected="1" workbookViewId="0" topLeftCell="A3">
      <pane xSplit="1" ySplit="6" topLeftCell="W9" activePane="bottomRight" state="frozen"/>
      <selection pane="topLeft" activeCell="A3" sqref="A3"/>
      <selection pane="topRight" activeCell="B3" sqref="B3"/>
      <selection pane="bottomLeft" activeCell="A9" sqref="A9"/>
      <selection pane="bottomRight" activeCell="AG1" sqref="AG1"/>
    </sheetView>
  </sheetViews>
  <sheetFormatPr defaultColWidth="9.00390625" defaultRowHeight="13.5"/>
  <cols>
    <col min="1" max="1" width="18.625" style="22" customWidth="1"/>
    <col min="2" max="2" width="7.625" style="22" customWidth="1"/>
    <col min="3" max="3" width="3.25390625" style="22" customWidth="1"/>
    <col min="4" max="4" width="4.50390625" style="127" customWidth="1"/>
    <col min="5" max="6" width="5.25390625" style="22" customWidth="1"/>
    <col min="7" max="7" width="4.125" style="127" customWidth="1"/>
    <col min="8" max="9" width="5.25390625" style="22" customWidth="1"/>
    <col min="10" max="10" width="4.125" style="127" customWidth="1"/>
    <col min="11" max="12" width="5.25390625" style="22" customWidth="1"/>
    <col min="13" max="13" width="4.125" style="127" customWidth="1"/>
    <col min="14" max="14" width="5.25390625" style="22" customWidth="1"/>
    <col min="15" max="15" width="5.75390625" style="22" customWidth="1"/>
    <col min="16" max="16" width="3.625" style="22" customWidth="1"/>
    <col min="17" max="17" width="4.125" style="127" customWidth="1"/>
    <col min="18" max="19" width="5.25390625" style="22" customWidth="1"/>
    <col min="20" max="20" width="4.25390625" style="127" customWidth="1"/>
    <col min="21" max="21" width="5.25390625" style="22" customWidth="1"/>
    <col min="22" max="22" width="6.00390625" style="22" customWidth="1"/>
    <col min="23" max="23" width="4.125" style="127" customWidth="1"/>
    <col min="24" max="24" width="5.25390625" style="22" customWidth="1"/>
    <col min="25" max="25" width="6.00390625" style="22" customWidth="1"/>
    <col min="26" max="26" width="4.50390625" style="127" customWidth="1"/>
    <col min="27" max="27" width="5.25390625" style="22" customWidth="1"/>
    <col min="28" max="28" width="6.00390625" style="22" customWidth="1"/>
    <col min="29" max="29" width="5.75390625" style="22" customWidth="1"/>
    <col min="30" max="30" width="3.625" style="22" customWidth="1"/>
    <col min="31" max="31" width="18.375" style="22" customWidth="1"/>
    <col min="32" max="32" width="6.25390625" style="22" customWidth="1"/>
    <col min="33" max="33" width="4.25390625" style="22" customWidth="1"/>
    <col min="34" max="34" width="4.125" style="22" customWidth="1"/>
    <col min="35" max="35" width="7.00390625" style="22" customWidth="1"/>
    <col min="36" max="36" width="5.75390625" style="22" customWidth="1"/>
    <col min="37" max="37" width="5.75390625" style="23" customWidth="1"/>
    <col min="38" max="38" width="5.75390625" style="22" customWidth="1"/>
    <col min="39" max="16384" width="9.00390625" style="22" customWidth="1"/>
  </cols>
  <sheetData>
    <row r="1" spans="1:34" ht="13.5">
      <c r="A1" s="21"/>
      <c r="B1" s="21"/>
      <c r="C1" s="21"/>
      <c r="D1" s="125"/>
      <c r="E1" s="21"/>
      <c r="F1" s="21"/>
      <c r="G1" s="125"/>
      <c r="H1" s="21"/>
      <c r="I1" s="21"/>
      <c r="J1" s="125"/>
      <c r="K1" s="21"/>
      <c r="L1" s="21"/>
      <c r="M1" s="125"/>
      <c r="N1" s="21"/>
      <c r="O1" s="21"/>
      <c r="P1" s="21"/>
      <c r="Q1" s="125"/>
      <c r="R1" s="21"/>
      <c r="S1" s="21"/>
      <c r="T1" s="125"/>
      <c r="U1" s="21"/>
      <c r="V1" s="21"/>
      <c r="W1" s="125"/>
      <c r="X1" s="21"/>
      <c r="Y1" s="21"/>
      <c r="Z1" s="125"/>
      <c r="AA1" s="21"/>
      <c r="AB1" s="21"/>
      <c r="AC1" s="21"/>
      <c r="AD1" s="21"/>
      <c r="AE1" s="21"/>
      <c r="AF1" s="21"/>
      <c r="AG1" s="158"/>
      <c r="AH1" s="21"/>
    </row>
    <row r="2" spans="1:34" ht="24">
      <c r="A2" s="214" t="s">
        <v>74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4"/>
    </row>
    <row r="3" spans="1:34" ht="14.25" thickBot="1">
      <c r="A3" s="21"/>
      <c r="B3" s="21"/>
      <c r="C3" s="21"/>
      <c r="D3" s="125"/>
      <c r="E3" s="21"/>
      <c r="F3" s="21"/>
      <c r="G3" s="125"/>
      <c r="H3" s="21"/>
      <c r="I3" s="21"/>
      <c r="J3" s="125"/>
      <c r="K3" s="21"/>
      <c r="L3" s="21"/>
      <c r="M3" s="125"/>
      <c r="N3" s="21"/>
      <c r="O3" s="21"/>
      <c r="P3" s="21"/>
      <c r="Q3" s="125"/>
      <c r="R3" s="21"/>
      <c r="S3" s="21"/>
      <c r="T3" s="125"/>
      <c r="U3" s="21"/>
      <c r="V3" s="21"/>
      <c r="W3" s="125"/>
      <c r="X3" s="21"/>
      <c r="Y3" s="21"/>
      <c r="Z3" s="125"/>
      <c r="AA3" s="21"/>
      <c r="AB3" s="21"/>
      <c r="AC3" s="21"/>
      <c r="AD3" s="21" t="s">
        <v>85</v>
      </c>
      <c r="AE3" s="21"/>
      <c r="AF3" s="21"/>
      <c r="AG3" s="21"/>
      <c r="AH3" s="21"/>
    </row>
    <row r="4" spans="1:34" ht="18" customHeight="1" thickBot="1">
      <c r="A4" s="215"/>
      <c r="B4" s="216"/>
      <c r="C4" s="217"/>
      <c r="D4" s="218" t="s">
        <v>6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20"/>
      <c r="P4" s="25"/>
      <c r="Q4" s="218" t="s">
        <v>15</v>
      </c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20"/>
      <c r="AC4" s="26"/>
      <c r="AD4" s="27"/>
      <c r="AE4" s="26"/>
      <c r="AF4" s="27"/>
      <c r="AG4" s="27"/>
      <c r="AH4" s="28"/>
    </row>
    <row r="5" spans="1:34" ht="18" customHeight="1">
      <c r="A5" s="212" t="s">
        <v>0</v>
      </c>
      <c r="B5" s="200"/>
      <c r="C5" s="213"/>
      <c r="D5" s="206" t="s">
        <v>8</v>
      </c>
      <c r="E5" s="207"/>
      <c r="F5" s="208"/>
      <c r="G5" s="206" t="s">
        <v>7</v>
      </c>
      <c r="H5" s="207"/>
      <c r="I5" s="208"/>
      <c r="J5" s="207" t="s">
        <v>18</v>
      </c>
      <c r="K5" s="207"/>
      <c r="L5" s="208"/>
      <c r="M5" s="206" t="s">
        <v>11</v>
      </c>
      <c r="N5" s="207"/>
      <c r="O5" s="208"/>
      <c r="P5" s="73" t="s">
        <v>5</v>
      </c>
      <c r="Q5" s="209" t="s">
        <v>72</v>
      </c>
      <c r="R5" s="210"/>
      <c r="S5" s="211"/>
      <c r="T5" s="206" t="s">
        <v>12</v>
      </c>
      <c r="U5" s="207"/>
      <c r="V5" s="208"/>
      <c r="W5" s="206" t="s">
        <v>13</v>
      </c>
      <c r="X5" s="207"/>
      <c r="Y5" s="208"/>
      <c r="Z5" s="200" t="s">
        <v>14</v>
      </c>
      <c r="AA5" s="200"/>
      <c r="AB5" s="200"/>
      <c r="AC5" s="201" t="s">
        <v>10</v>
      </c>
      <c r="AD5" s="202"/>
      <c r="AE5" s="201" t="s">
        <v>9</v>
      </c>
      <c r="AF5" s="202"/>
      <c r="AG5" s="202"/>
      <c r="AH5" s="30" t="s">
        <v>20</v>
      </c>
    </row>
    <row r="6" spans="1:37" ht="18" customHeight="1">
      <c r="A6" s="203" t="s">
        <v>25</v>
      </c>
      <c r="B6" s="204"/>
      <c r="C6" s="205"/>
      <c r="D6" s="193" t="s">
        <v>84</v>
      </c>
      <c r="E6" s="194"/>
      <c r="F6" s="195"/>
      <c r="G6" s="193" t="s">
        <v>71</v>
      </c>
      <c r="H6" s="194"/>
      <c r="I6" s="195"/>
      <c r="J6" s="193" t="s">
        <v>89</v>
      </c>
      <c r="K6" s="194"/>
      <c r="L6" s="195"/>
      <c r="M6" s="193" t="s">
        <v>91</v>
      </c>
      <c r="N6" s="194"/>
      <c r="O6" s="195"/>
      <c r="P6" s="74" t="s">
        <v>26</v>
      </c>
      <c r="Q6" s="193" t="s">
        <v>122</v>
      </c>
      <c r="R6" s="194"/>
      <c r="S6" s="195"/>
      <c r="T6" s="193" t="s">
        <v>122</v>
      </c>
      <c r="U6" s="194"/>
      <c r="V6" s="195"/>
      <c r="W6" s="193" t="s">
        <v>125</v>
      </c>
      <c r="X6" s="194"/>
      <c r="Y6" s="195"/>
      <c r="Z6" s="193" t="s">
        <v>128</v>
      </c>
      <c r="AA6" s="194"/>
      <c r="AB6" s="195"/>
      <c r="AC6" s="196" t="s">
        <v>26</v>
      </c>
      <c r="AD6" s="197"/>
      <c r="AE6" s="198" t="s">
        <v>73</v>
      </c>
      <c r="AF6" s="199"/>
      <c r="AG6" s="199"/>
      <c r="AH6" s="31" t="s">
        <v>27</v>
      </c>
      <c r="AK6" s="20"/>
    </row>
    <row r="7" spans="1:37" ht="18" customHeight="1" thickBot="1">
      <c r="A7" s="190" t="s">
        <v>28</v>
      </c>
      <c r="B7" s="191"/>
      <c r="C7" s="192"/>
      <c r="D7" s="182" t="s">
        <v>65</v>
      </c>
      <c r="E7" s="183"/>
      <c r="F7" s="184"/>
      <c r="G7" s="182" t="s">
        <v>87</v>
      </c>
      <c r="H7" s="183"/>
      <c r="I7" s="184"/>
      <c r="J7" s="182" t="s">
        <v>95</v>
      </c>
      <c r="K7" s="183"/>
      <c r="L7" s="184"/>
      <c r="M7" s="187" t="s">
        <v>94</v>
      </c>
      <c r="N7" s="188"/>
      <c r="O7" s="189"/>
      <c r="P7" s="77"/>
      <c r="Q7" s="182" t="s">
        <v>122</v>
      </c>
      <c r="R7" s="183"/>
      <c r="S7" s="184"/>
      <c r="T7" s="182" t="s">
        <v>55</v>
      </c>
      <c r="U7" s="183"/>
      <c r="V7" s="184"/>
      <c r="W7" s="187" t="s">
        <v>94</v>
      </c>
      <c r="X7" s="188"/>
      <c r="Y7" s="189"/>
      <c r="Z7" s="182" t="s">
        <v>129</v>
      </c>
      <c r="AA7" s="183"/>
      <c r="AB7" s="184"/>
      <c r="AC7" s="75"/>
      <c r="AD7" s="76"/>
      <c r="AE7" s="75"/>
      <c r="AF7" s="76"/>
      <c r="AG7" s="76"/>
      <c r="AH7" s="31" t="s">
        <v>29</v>
      </c>
      <c r="AI7" s="165" t="s">
        <v>138</v>
      </c>
      <c r="AJ7" s="23"/>
      <c r="AK7" s="20"/>
    </row>
    <row r="8" spans="1:37" ht="18" customHeight="1" thickBot="1">
      <c r="A8" s="78" t="s">
        <v>1</v>
      </c>
      <c r="B8" s="83" t="s">
        <v>16</v>
      </c>
      <c r="C8" s="78" t="s">
        <v>17</v>
      </c>
      <c r="D8" s="80" t="s">
        <v>2</v>
      </c>
      <c r="E8" s="81" t="s">
        <v>3</v>
      </c>
      <c r="F8" s="82" t="s">
        <v>4</v>
      </c>
      <c r="G8" s="106" t="s">
        <v>2</v>
      </c>
      <c r="H8" s="85" t="s">
        <v>3</v>
      </c>
      <c r="I8" s="114" t="s">
        <v>4</v>
      </c>
      <c r="J8" s="106" t="s">
        <v>2</v>
      </c>
      <c r="K8" s="85" t="s">
        <v>3</v>
      </c>
      <c r="L8" s="114" t="s">
        <v>4</v>
      </c>
      <c r="M8" s="106" t="s">
        <v>2</v>
      </c>
      <c r="N8" s="85" t="s">
        <v>3</v>
      </c>
      <c r="O8" s="118" t="s">
        <v>4</v>
      </c>
      <c r="P8" s="109" t="s">
        <v>2</v>
      </c>
      <c r="Q8" s="108" t="s">
        <v>2</v>
      </c>
      <c r="R8" s="108" t="s">
        <v>3</v>
      </c>
      <c r="S8" s="84" t="s">
        <v>4</v>
      </c>
      <c r="T8" s="106" t="s">
        <v>2</v>
      </c>
      <c r="U8" s="85" t="s">
        <v>3</v>
      </c>
      <c r="V8" s="115" t="s">
        <v>4</v>
      </c>
      <c r="W8" s="105" t="s">
        <v>2</v>
      </c>
      <c r="X8" s="85" t="s">
        <v>3</v>
      </c>
      <c r="Y8" s="115" t="s">
        <v>4</v>
      </c>
      <c r="Z8" s="84" t="s">
        <v>2</v>
      </c>
      <c r="AA8" s="85" t="s">
        <v>3</v>
      </c>
      <c r="AB8" s="84" t="s">
        <v>4</v>
      </c>
      <c r="AC8" s="80" t="s">
        <v>4</v>
      </c>
      <c r="AD8" s="79" t="s">
        <v>2</v>
      </c>
      <c r="AE8" s="78" t="s">
        <v>22</v>
      </c>
      <c r="AF8" s="78" t="s">
        <v>4</v>
      </c>
      <c r="AG8" s="78" t="s">
        <v>2</v>
      </c>
      <c r="AH8" s="33" t="s">
        <v>21</v>
      </c>
      <c r="AI8" s="166" t="s">
        <v>139</v>
      </c>
      <c r="AJ8" s="167"/>
      <c r="AK8" s="20"/>
    </row>
    <row r="9" spans="1:37" ht="18" customHeight="1">
      <c r="A9" s="91" t="s">
        <v>121</v>
      </c>
      <c r="B9" s="95" t="s">
        <v>66</v>
      </c>
      <c r="C9" s="113"/>
      <c r="D9" s="159">
        <v>5</v>
      </c>
      <c r="E9" s="88">
        <f>LOOKUP(D9,$AK$22:$AK$44,$AL$22:$AL$44)</f>
        <v>16</v>
      </c>
      <c r="F9" s="96">
        <f>E9</f>
        <v>16</v>
      </c>
      <c r="G9" s="160">
        <v>1</v>
      </c>
      <c r="H9" s="86">
        <f>LOOKUP(G9,$AK$22:$AK$44,$AL$22:$AL$44)</f>
        <v>20.25</v>
      </c>
      <c r="I9" s="98">
        <f>F9+H9</f>
        <v>36.25</v>
      </c>
      <c r="J9" s="161">
        <v>4</v>
      </c>
      <c r="K9" s="86">
        <f>LOOKUP(J9,$AK$22:$AK$44,$AL$22:$AL$44)</f>
        <v>17</v>
      </c>
      <c r="L9" s="98">
        <f>I9+K9</f>
        <v>53.25</v>
      </c>
      <c r="M9" s="161">
        <v>2</v>
      </c>
      <c r="N9" s="86">
        <f>LOOKUP(M9,$AK$22:$AK$44,$AL$22:$AL$44)</f>
        <v>19</v>
      </c>
      <c r="O9" s="116">
        <f>L9+N9</f>
        <v>72.25</v>
      </c>
      <c r="P9" s="123">
        <f>RANK(O9,$O$9:$O$21,0)</f>
        <v>2</v>
      </c>
      <c r="Q9" s="161">
        <v>1</v>
      </c>
      <c r="R9" s="86">
        <f>LOOKUP(Q9,$AK$22:$AK$44,$AL$22:$AL$44)</f>
        <v>20.25</v>
      </c>
      <c r="S9" s="98">
        <f>O9+R9</f>
        <v>92.5</v>
      </c>
      <c r="T9" s="161">
        <v>3</v>
      </c>
      <c r="U9" s="86">
        <f>LOOKUP(T9,$AK$22:$AK$44,$AL$22:$AL$44)</f>
        <v>18</v>
      </c>
      <c r="V9" s="100">
        <f>S9+U9</f>
        <v>110.5</v>
      </c>
      <c r="W9" s="161">
        <v>2</v>
      </c>
      <c r="X9" s="86">
        <f>LOOKUP(W9,$AK$22:$AK$44,$AL$22:$AL$44)</f>
        <v>19</v>
      </c>
      <c r="Y9" s="100">
        <f>V9+X9</f>
        <v>129.5</v>
      </c>
      <c r="Z9" s="161">
        <v>3</v>
      </c>
      <c r="AA9" s="86">
        <f>LOOKUP(Z9,$AK$22:$AK$44,$AL$22:$AL$44)</f>
        <v>18</v>
      </c>
      <c r="AB9" s="100">
        <f>Y9+AA9</f>
        <v>147.5</v>
      </c>
      <c r="AC9" s="132">
        <f>SUM(R9,U9,X9,AA9)</f>
        <v>75.25</v>
      </c>
      <c r="AD9" s="134">
        <f>RANK(AC9,$AC$9:$AC$21,0)</f>
        <v>1</v>
      </c>
      <c r="AE9" s="91" t="str">
        <f>A9</f>
        <v>ホーネット</v>
      </c>
      <c r="AF9" s="101">
        <f>SUM(E9,H9,K9,N9,R9,U9,X9,AA9)-MIN(E9,H9,K9,N9,U9,X9,AA9)</f>
        <v>131.5</v>
      </c>
      <c r="AG9" s="123">
        <f>RANK(AF9,$AF$9:$AF$21,0)</f>
        <v>1</v>
      </c>
      <c r="AH9" s="162">
        <v>8</v>
      </c>
      <c r="AI9" s="22">
        <v>10000</v>
      </c>
      <c r="AK9" s="22"/>
    </row>
    <row r="10" spans="1:37" ht="18" customHeight="1">
      <c r="A10" s="92" t="s">
        <v>96</v>
      </c>
      <c r="B10" s="90" t="s">
        <v>51</v>
      </c>
      <c r="C10" s="110"/>
      <c r="D10" s="15">
        <v>2</v>
      </c>
      <c r="E10" s="87">
        <f>LOOKUP(D10,$AK$22:$AK$44,$AL$22:$AL$44)</f>
        <v>19</v>
      </c>
      <c r="F10" s="97">
        <f>E10</f>
        <v>19</v>
      </c>
      <c r="G10" s="163">
        <v>4</v>
      </c>
      <c r="H10" s="87">
        <f>LOOKUP(G10,$AK$22:$AK$44,$AL$22:$AL$44)</f>
        <v>17</v>
      </c>
      <c r="I10" s="97">
        <f>F10+H10</f>
        <v>36</v>
      </c>
      <c r="J10" s="15">
        <v>3</v>
      </c>
      <c r="K10" s="87">
        <f>LOOKUP(J10,$AK$22:$AK$44,$AL$22:$AL$44)</f>
        <v>18</v>
      </c>
      <c r="L10" s="97">
        <f>I10+K10</f>
        <v>54</v>
      </c>
      <c r="M10" s="15">
        <v>1</v>
      </c>
      <c r="N10" s="87">
        <f>LOOKUP(M10,$AK$22:$AK$44,$AL$22:$AL$44)</f>
        <v>20.25</v>
      </c>
      <c r="O10" s="117">
        <f>L10+N10</f>
        <v>74.25</v>
      </c>
      <c r="P10" s="121">
        <f>RANK(O10,$O$9:$O$21,0)</f>
        <v>1</v>
      </c>
      <c r="Q10" s="15">
        <v>2</v>
      </c>
      <c r="R10" s="87">
        <f>LOOKUP(Q10,$AK$22:$AK$44,$AL$22:$AL$44)</f>
        <v>19</v>
      </c>
      <c r="S10" s="97">
        <f>O10+R10</f>
        <v>93.25</v>
      </c>
      <c r="T10" s="15" t="s">
        <v>90</v>
      </c>
      <c r="U10" s="87">
        <f>LOOKUP(T10,$AK$22:$AK$44,$AL$22:$AL$44)</f>
        <v>10</v>
      </c>
      <c r="V10" s="99">
        <f>S10+U10</f>
        <v>103.25</v>
      </c>
      <c r="W10" s="15">
        <v>1</v>
      </c>
      <c r="X10" s="87">
        <f>LOOKUP(W10,$AK$22:$AK$44,$AL$22:$AL$44)</f>
        <v>20.25</v>
      </c>
      <c r="Y10" s="99">
        <f>V10+X10</f>
        <v>123.5</v>
      </c>
      <c r="Z10" s="15" t="s">
        <v>83</v>
      </c>
      <c r="AA10" s="87">
        <f>LOOKUP(Z10,$AK$22:$AK$44,$AL$22:$AL$44)</f>
        <v>0</v>
      </c>
      <c r="AB10" s="99">
        <f>Y10+AA10</f>
        <v>123.5</v>
      </c>
      <c r="AC10" s="133">
        <f>SUM(R10,U10,X10,AA10)</f>
        <v>49.25</v>
      </c>
      <c r="AD10" s="89">
        <f>RANK(AC10,$AC$9:$AC$21,0)</f>
        <v>6</v>
      </c>
      <c r="AE10" s="91" t="str">
        <f>A10</f>
        <v>ダンシングビーンズⅢ</v>
      </c>
      <c r="AF10" s="101">
        <f>SUM(E10,H10,K10,N10,R10,U10,X10,AA10)-MIN(E10,H10,K10,N10,U10,X10,AA10)</f>
        <v>123.5</v>
      </c>
      <c r="AG10" s="121">
        <f>RANK(AF10,$AF$9:$AF$21,0)</f>
        <v>2</v>
      </c>
      <c r="AH10" s="10">
        <v>7</v>
      </c>
      <c r="AI10" s="22">
        <v>10000</v>
      </c>
      <c r="AK10" s="22"/>
    </row>
    <row r="11" spans="1:37" ht="18" customHeight="1">
      <c r="A11" s="91" t="s">
        <v>65</v>
      </c>
      <c r="B11" s="95" t="s">
        <v>51</v>
      </c>
      <c r="C11" s="110"/>
      <c r="D11" s="15">
        <v>1</v>
      </c>
      <c r="E11" s="87">
        <f>LOOKUP(D11,$AK$22:$AK$44,$AL$22:$AL$44)</f>
        <v>20.25</v>
      </c>
      <c r="F11" s="97">
        <f>E11</f>
        <v>20.25</v>
      </c>
      <c r="G11" s="163">
        <v>5</v>
      </c>
      <c r="H11" s="87">
        <f>LOOKUP(G11,$AK$22:$AK$44,$AL$22:$AL$44)</f>
        <v>16</v>
      </c>
      <c r="I11" s="97">
        <f>F11+H11</f>
        <v>36.25</v>
      </c>
      <c r="J11" s="15" t="s">
        <v>83</v>
      </c>
      <c r="K11" s="87">
        <f>LOOKUP(J11,$AK$22:$AK$44,$AL$22:$AL$44)</f>
        <v>0</v>
      </c>
      <c r="L11" s="97">
        <f>I11+K11</f>
        <v>36.25</v>
      </c>
      <c r="M11" s="15">
        <v>4</v>
      </c>
      <c r="N11" s="87">
        <f>LOOKUP(M11,$AK$22:$AK$44,$AL$22:$AL$44)</f>
        <v>17</v>
      </c>
      <c r="O11" s="117">
        <f>L11+N11</f>
        <v>53.25</v>
      </c>
      <c r="P11" s="121">
        <f>RANK(O11,$O$9:$O$21,0)</f>
        <v>4</v>
      </c>
      <c r="Q11" s="15">
        <v>6</v>
      </c>
      <c r="R11" s="87">
        <f>LOOKUP(Q11,$AK$22:$AK$44,$AL$22:$AL$44)</f>
        <v>15</v>
      </c>
      <c r="S11" s="97">
        <f>O11+R11</f>
        <v>68.25</v>
      </c>
      <c r="T11" s="15">
        <v>4</v>
      </c>
      <c r="U11" s="87">
        <f>LOOKUP(T11,$AK$22:$AK$44,$AL$22:$AL$44)</f>
        <v>17</v>
      </c>
      <c r="V11" s="99">
        <f>S11+U11</f>
        <v>85.25</v>
      </c>
      <c r="W11" s="15">
        <v>8</v>
      </c>
      <c r="X11" s="87">
        <f>LOOKUP(W11,$AK$22:$AK$44,$AL$22:$AL$44)</f>
        <v>13</v>
      </c>
      <c r="Y11" s="99">
        <f>V11+X11</f>
        <v>98.25</v>
      </c>
      <c r="Z11" s="15">
        <v>2</v>
      </c>
      <c r="AA11" s="87">
        <f>LOOKUP(Z11,$AK$22:$AK$44,$AL$22:$AL$44)</f>
        <v>19</v>
      </c>
      <c r="AB11" s="99">
        <f>Y11+AA11</f>
        <v>117.25</v>
      </c>
      <c r="AC11" s="133">
        <f>SUM(R11,U11,X11,AA11)</f>
        <v>64</v>
      </c>
      <c r="AD11" s="89">
        <f>RANK(AC11,$AC$9:$AC$21,0)</f>
        <v>3</v>
      </c>
      <c r="AE11" s="91" t="str">
        <f>A11</f>
        <v>セレスティーヌ</v>
      </c>
      <c r="AF11" s="101">
        <f>SUM(E11,H11,K11,N11,R11,U11,X11,AA11)-MIN(E11,H11,K11,N11,U11,X11,AA11)</f>
        <v>117.25</v>
      </c>
      <c r="AG11" s="121">
        <f>RANK(AF11,$AF$9:$AF$21,0)</f>
        <v>3</v>
      </c>
      <c r="AH11" s="10">
        <v>7</v>
      </c>
      <c r="AI11" s="22">
        <v>10000</v>
      </c>
      <c r="AK11" s="22"/>
    </row>
    <row r="12" spans="1:37" ht="18" customHeight="1">
      <c r="A12" s="92" t="s">
        <v>23</v>
      </c>
      <c r="B12" s="90" t="s">
        <v>52</v>
      </c>
      <c r="C12" s="110"/>
      <c r="D12" s="15">
        <v>5</v>
      </c>
      <c r="E12" s="87">
        <f>LOOKUP(D12,$AK$22:$AK$44,$AL$22:$AL$44)</f>
        <v>16</v>
      </c>
      <c r="F12" s="97">
        <f>E12</f>
        <v>16</v>
      </c>
      <c r="G12" s="163">
        <v>3</v>
      </c>
      <c r="H12" s="87">
        <f>LOOKUP(G12,$AK$22:$AK$44,$AL$22:$AL$44)</f>
        <v>18</v>
      </c>
      <c r="I12" s="97">
        <f>F12+H12</f>
        <v>34</v>
      </c>
      <c r="J12" s="15">
        <v>6</v>
      </c>
      <c r="K12" s="87">
        <f>LOOKUP(J12,$AK$22:$AK$44,$AL$22:$AL$44)</f>
        <v>15</v>
      </c>
      <c r="L12" s="97">
        <f>I12+K12</f>
        <v>49</v>
      </c>
      <c r="M12" s="15">
        <v>3</v>
      </c>
      <c r="N12" s="87">
        <f>LOOKUP(M12,$AK$22:$AK$44,$AL$22:$AL$44)</f>
        <v>18</v>
      </c>
      <c r="O12" s="117">
        <f>L12+N12</f>
        <v>67</v>
      </c>
      <c r="P12" s="121">
        <f>RANK(O12,$O$9:$O$21,0)</f>
        <v>3</v>
      </c>
      <c r="Q12" s="15">
        <v>5</v>
      </c>
      <c r="R12" s="87">
        <f>LOOKUP(Q12,$AK$22:$AK$44,$AL$22:$AL$44)</f>
        <v>16</v>
      </c>
      <c r="S12" s="97">
        <f>O12+R12</f>
        <v>83</v>
      </c>
      <c r="T12" s="15">
        <v>6</v>
      </c>
      <c r="U12" s="87">
        <f>LOOKUP(T12,$AK$22:$AK$44,$AL$22:$AL$44)</f>
        <v>15</v>
      </c>
      <c r="V12" s="99">
        <f>S12+U12</f>
        <v>98</v>
      </c>
      <c r="W12" s="15">
        <v>4</v>
      </c>
      <c r="X12" s="87">
        <f>LOOKUP(W12,$AK$22:$AK$44,$AL$22:$AL$44)</f>
        <v>17</v>
      </c>
      <c r="Y12" s="99">
        <f>V12+X12</f>
        <v>115</v>
      </c>
      <c r="Z12" s="15">
        <v>5</v>
      </c>
      <c r="AA12" s="87">
        <f>LOOKUP(Z12,$AK$22:$AK$44,$AL$22:$AL$44)</f>
        <v>16</v>
      </c>
      <c r="AB12" s="99">
        <f>Y12+AA12</f>
        <v>131</v>
      </c>
      <c r="AC12" s="133">
        <f>SUM(R12,U12,X12,AA12)</f>
        <v>64</v>
      </c>
      <c r="AD12" s="89">
        <f>RANK(AC12,$AC$9:$AC$21,0)</f>
        <v>3</v>
      </c>
      <c r="AE12" s="91" t="str">
        <f>A12</f>
        <v>オデッセイ</v>
      </c>
      <c r="AF12" s="101">
        <f>SUM(E12,H12,K12,N12,R12,U12,X12,AA12)-MIN(E12,H12,K12,N12,U12,X12,AA12)</f>
        <v>116</v>
      </c>
      <c r="AG12" s="121">
        <f>RANK(AF12,$AF$9:$AF$21,0)</f>
        <v>4</v>
      </c>
      <c r="AH12" s="164">
        <v>8</v>
      </c>
      <c r="AI12" s="22">
        <v>10000</v>
      </c>
      <c r="AK12" s="22"/>
    </row>
    <row r="13" spans="1:37" ht="18.75" customHeight="1">
      <c r="A13" s="92" t="s">
        <v>63</v>
      </c>
      <c r="B13" s="90" t="s">
        <v>54</v>
      </c>
      <c r="C13" s="110"/>
      <c r="D13" s="15">
        <v>8</v>
      </c>
      <c r="E13" s="87">
        <f>LOOKUP(D13,$AK$22:$AK$44,$AL$22:$AL$44)</f>
        <v>13</v>
      </c>
      <c r="F13" s="97">
        <f>E13</f>
        <v>13</v>
      </c>
      <c r="G13" s="163" t="s">
        <v>83</v>
      </c>
      <c r="H13" s="87">
        <f>LOOKUP(G13,$AK$22:$AK$44,$AL$22:$AL$44)</f>
        <v>0</v>
      </c>
      <c r="I13" s="97">
        <f>F13+H13</f>
        <v>13</v>
      </c>
      <c r="J13" s="15">
        <v>5</v>
      </c>
      <c r="K13" s="87">
        <f>LOOKUP(J13,$AK$22:$AK$44,$AL$22:$AL$44)</f>
        <v>16</v>
      </c>
      <c r="L13" s="97">
        <f>I13+K13</f>
        <v>29</v>
      </c>
      <c r="M13" s="15">
        <v>6</v>
      </c>
      <c r="N13" s="87">
        <f>LOOKUP(M13,$AK$22:$AK$44,$AL$22:$AL$44)</f>
        <v>15</v>
      </c>
      <c r="O13" s="117">
        <f>L13+N13</f>
        <v>44</v>
      </c>
      <c r="P13" s="121">
        <f>RANK(O13,$O$9:$O$21,0)</f>
        <v>7</v>
      </c>
      <c r="Q13" s="15">
        <v>4</v>
      </c>
      <c r="R13" s="87">
        <f>LOOKUP(Q13,$AK$22:$AK$44,$AL$22:$AL$44)</f>
        <v>17</v>
      </c>
      <c r="S13" s="97">
        <f>O13+R13</f>
        <v>61</v>
      </c>
      <c r="T13" s="15">
        <v>5</v>
      </c>
      <c r="U13" s="87">
        <f>LOOKUP(T13,$AK$22:$AK$44,$AL$22:$AL$44)</f>
        <v>16</v>
      </c>
      <c r="V13" s="99">
        <f>S13+U13</f>
        <v>77</v>
      </c>
      <c r="W13" s="15">
        <v>7</v>
      </c>
      <c r="X13" s="87">
        <f>LOOKUP(W13,$AK$22:$AK$44,$AL$22:$AL$44)</f>
        <v>14</v>
      </c>
      <c r="Y13" s="99">
        <f>V13+X13</f>
        <v>91</v>
      </c>
      <c r="Z13" s="15">
        <v>1</v>
      </c>
      <c r="AA13" s="87">
        <f>LOOKUP(Z13,$AK$22:$AK$44,$AL$22:$AL$44)</f>
        <v>20.25</v>
      </c>
      <c r="AB13" s="99">
        <f>Y13+AA13</f>
        <v>111.25</v>
      </c>
      <c r="AC13" s="133">
        <f>SUM(R13,U13,X13,AA13)</f>
        <v>67.25</v>
      </c>
      <c r="AD13" s="89">
        <f>RANK(AC13,$AC$9:$AC$21,0)</f>
        <v>2</v>
      </c>
      <c r="AE13" s="91" t="str">
        <f>A13</f>
        <v>ベベⅢ</v>
      </c>
      <c r="AF13" s="101">
        <f>SUM(E13,H13,K13,N13,R13,U13,X13,AA13)-MIN(E13,H13,K13,N13,U13,X13,AA13)</f>
        <v>111.25</v>
      </c>
      <c r="AG13" s="121">
        <f>RANK(AF13,$AF$9:$AF$21,0)</f>
        <v>5</v>
      </c>
      <c r="AH13" s="10">
        <v>7</v>
      </c>
      <c r="AI13" s="22">
        <v>10000</v>
      </c>
      <c r="AK13" s="22"/>
    </row>
    <row r="14" spans="1:37" ht="18" customHeight="1">
      <c r="A14" s="92" t="s">
        <v>98</v>
      </c>
      <c r="B14" s="90" t="s">
        <v>60</v>
      </c>
      <c r="C14" s="110"/>
      <c r="D14" s="15">
        <v>4</v>
      </c>
      <c r="E14" s="87">
        <f>LOOKUP(D14,$AK$22:$AK$44,$AL$22:$AL$44)</f>
        <v>17</v>
      </c>
      <c r="F14" s="97">
        <f>E14</f>
        <v>17</v>
      </c>
      <c r="G14" s="163" t="s">
        <v>83</v>
      </c>
      <c r="H14" s="87">
        <f>LOOKUP(G14,$AK$22:$AK$44,$AL$22:$AL$44)</f>
        <v>0</v>
      </c>
      <c r="I14" s="97">
        <f>F14+H14</f>
        <v>17</v>
      </c>
      <c r="J14" s="15">
        <v>1</v>
      </c>
      <c r="K14" s="87">
        <f>LOOKUP(J14,$AK$22:$AK$44,$AL$22:$AL$44)</f>
        <v>20.25</v>
      </c>
      <c r="L14" s="97">
        <f>I14+K14</f>
        <v>37.25</v>
      </c>
      <c r="M14" s="15">
        <v>5</v>
      </c>
      <c r="N14" s="87">
        <f>LOOKUP(M14,$AK$22:$AK$44,$AL$22:$AL$44)</f>
        <v>16</v>
      </c>
      <c r="O14" s="117">
        <f>L14+N14</f>
        <v>53.25</v>
      </c>
      <c r="P14" s="121">
        <f>RANK(O14,$O$9:$O$21,0)</f>
        <v>4</v>
      </c>
      <c r="Q14" s="15">
        <v>3</v>
      </c>
      <c r="R14" s="87">
        <f>LOOKUP(Q14,$AK$22:$AK$44,$AL$22:$AL$44)</f>
        <v>18</v>
      </c>
      <c r="S14" s="97">
        <f>O14+R14</f>
        <v>71.25</v>
      </c>
      <c r="T14" s="15">
        <v>2</v>
      </c>
      <c r="U14" s="87">
        <f>LOOKUP(T14,$AK$22:$AK$44,$AL$22:$AL$44)</f>
        <v>19</v>
      </c>
      <c r="V14" s="99">
        <f>S14+U14</f>
        <v>90.25</v>
      </c>
      <c r="W14" s="15" t="s">
        <v>83</v>
      </c>
      <c r="X14" s="87">
        <f>LOOKUP(W14,$AK$22:$AK$44,$AL$22:$AL$44)</f>
        <v>0</v>
      </c>
      <c r="Y14" s="99">
        <f>V14+X14</f>
        <v>90.25</v>
      </c>
      <c r="Z14" s="15" t="s">
        <v>83</v>
      </c>
      <c r="AA14" s="87">
        <f>LOOKUP(Z14,$AK$22:$AK$44,$AL$22:$AL$44)</f>
        <v>0</v>
      </c>
      <c r="AB14" s="99">
        <f>Y14+AA14</f>
        <v>90.25</v>
      </c>
      <c r="AC14" s="133">
        <f>SUM(R14,U14,X14,AA14)</f>
        <v>37</v>
      </c>
      <c r="AD14" s="89">
        <f>RANK(AC14,$AC$9:$AC$21,0)</f>
        <v>7</v>
      </c>
      <c r="AE14" s="91" t="str">
        <f>A14</f>
        <v>アルミスⅤ</v>
      </c>
      <c r="AF14" s="101">
        <f>SUM(E14,H14,K14,N14,R14,U14,X14,AA14)-MIN(E14,H14,K14,N14,U14,X14,AA14)</f>
        <v>90.25</v>
      </c>
      <c r="AG14" s="121">
        <f>RANK(AF14,$AF$9:$AF$21,0)</f>
        <v>6</v>
      </c>
      <c r="AH14" s="10">
        <v>5</v>
      </c>
      <c r="AI14" s="22">
        <v>7500</v>
      </c>
      <c r="AK14" s="22"/>
    </row>
    <row r="15" spans="1:37" ht="18" customHeight="1">
      <c r="A15" s="92" t="s">
        <v>55</v>
      </c>
      <c r="B15" s="95" t="s">
        <v>53</v>
      </c>
      <c r="C15" s="110"/>
      <c r="D15" s="15" t="s">
        <v>82</v>
      </c>
      <c r="E15" s="87">
        <f>LOOKUP(D15,$AK$22:$AK$44,$AL$22:$AL$44)</f>
        <v>0</v>
      </c>
      <c r="F15" s="97">
        <f>E15</f>
        <v>0</v>
      </c>
      <c r="G15" s="163" t="s">
        <v>83</v>
      </c>
      <c r="H15" s="87">
        <f>LOOKUP(G15,$AK$22:$AK$44,$AL$22:$AL$44)</f>
        <v>0</v>
      </c>
      <c r="I15" s="97">
        <f>F15+H15</f>
        <v>0</v>
      </c>
      <c r="J15" s="15">
        <v>2</v>
      </c>
      <c r="K15" s="87">
        <f>LOOKUP(J15,$AK$22:$AK$44,$AL$22:$AL$44)</f>
        <v>19</v>
      </c>
      <c r="L15" s="97">
        <f>I15+K15</f>
        <v>19</v>
      </c>
      <c r="M15" s="15" t="s">
        <v>83</v>
      </c>
      <c r="N15" s="87">
        <f>LOOKUP(M15,$AK$22:$AK$44,$AL$22:$AL$44)</f>
        <v>0</v>
      </c>
      <c r="O15" s="117">
        <f>L15+N15</f>
        <v>19</v>
      </c>
      <c r="P15" s="121">
        <f>RANK(O15,$O$9:$O$21,0)</f>
        <v>10</v>
      </c>
      <c r="Q15" s="15" t="s">
        <v>83</v>
      </c>
      <c r="R15" s="87">
        <f>LOOKUP(Q15,$AK$22:$AK$44,$AL$22:$AL$44)</f>
        <v>0</v>
      </c>
      <c r="S15" s="97">
        <f>O15+R15</f>
        <v>19</v>
      </c>
      <c r="T15" s="15">
        <v>1</v>
      </c>
      <c r="U15" s="87">
        <f>LOOKUP(T15,$AK$22:$AK$44,$AL$22:$AL$44)</f>
        <v>20.25</v>
      </c>
      <c r="V15" s="99">
        <f>S15+U15</f>
        <v>39.25</v>
      </c>
      <c r="W15" s="15">
        <v>3</v>
      </c>
      <c r="X15" s="87">
        <f>LOOKUP(W15,$AK$22:$AK$44,$AL$22:$AL$44)</f>
        <v>18</v>
      </c>
      <c r="Y15" s="99">
        <f>V15+X15</f>
        <v>57.25</v>
      </c>
      <c r="Z15" s="15">
        <v>4</v>
      </c>
      <c r="AA15" s="87">
        <f>LOOKUP(Z15,$AK$22:$AK$44,$AL$22:$AL$44)</f>
        <v>17</v>
      </c>
      <c r="AB15" s="99">
        <f>Y15+AA15</f>
        <v>74.25</v>
      </c>
      <c r="AC15" s="133">
        <f>SUM(R15,U15,X15,AA15)</f>
        <v>55.25</v>
      </c>
      <c r="AD15" s="89">
        <f>RANK(AC15,$AC$9:$AC$21,0)</f>
        <v>5</v>
      </c>
      <c r="AE15" s="91" t="str">
        <f>A15</f>
        <v>スーパーウェーブ</v>
      </c>
      <c r="AF15" s="101">
        <f>SUM(E15,H15,K15,N15,R15,U15,X15,AA15)-MIN(E15,H15,K15,N15,U15,X15,AA15)</f>
        <v>74.25</v>
      </c>
      <c r="AG15" s="121">
        <f>RANK(AF15,$AF$9:$AF$21,0)</f>
        <v>7</v>
      </c>
      <c r="AH15" s="10">
        <v>4</v>
      </c>
      <c r="AI15" s="22">
        <v>6000</v>
      </c>
      <c r="AK15" s="22"/>
    </row>
    <row r="16" spans="1:37" ht="18" customHeight="1">
      <c r="A16" s="92" t="s">
        <v>92</v>
      </c>
      <c r="B16" s="90" t="s">
        <v>68</v>
      </c>
      <c r="C16" s="110"/>
      <c r="D16" s="126">
        <v>3</v>
      </c>
      <c r="E16" s="87">
        <f>LOOKUP(D16,$AK$22:$AK$44,$AL$22:$AL$44)</f>
        <v>18</v>
      </c>
      <c r="F16" s="97">
        <f>E16</f>
        <v>18</v>
      </c>
      <c r="G16" s="163">
        <v>1</v>
      </c>
      <c r="H16" s="87">
        <f>LOOKUP(G16,$AK$22:$AK$44,$AL$22:$AL$44)</f>
        <v>20.25</v>
      </c>
      <c r="I16" s="97">
        <f>F16+H16</f>
        <v>38.25</v>
      </c>
      <c r="J16" s="15">
        <v>7</v>
      </c>
      <c r="K16" s="87">
        <f>LOOKUP(J16,$AK$22:$AK$44,$AL$22:$AL$44)</f>
        <v>14</v>
      </c>
      <c r="L16" s="97">
        <f>I16+K16</f>
        <v>52.25</v>
      </c>
      <c r="M16" s="15" t="s">
        <v>83</v>
      </c>
      <c r="N16" s="87">
        <f>LOOKUP(M16,$AK$22:$AK$44,$AL$22:$AL$44)</f>
        <v>0</v>
      </c>
      <c r="O16" s="117">
        <f>L16+N16</f>
        <v>52.25</v>
      </c>
      <c r="P16" s="121">
        <f>RANK(O16,$O$9:$O$21,0)</f>
        <v>6</v>
      </c>
      <c r="Q16" s="15" t="s">
        <v>83</v>
      </c>
      <c r="R16" s="87">
        <f>LOOKUP(Q16,$AK$22:$AK$44,$AL$22:$AL$44)</f>
        <v>0</v>
      </c>
      <c r="S16" s="97">
        <f>O16+R16</f>
        <v>52.25</v>
      </c>
      <c r="T16" s="15" t="s">
        <v>83</v>
      </c>
      <c r="U16" s="87">
        <f>LOOKUP(T16,$AK$22:$AK$44,$AL$22:$AL$44)</f>
        <v>0</v>
      </c>
      <c r="V16" s="99">
        <f>S16+U16</f>
        <v>52.25</v>
      </c>
      <c r="W16" s="15">
        <v>4</v>
      </c>
      <c r="X16" s="87">
        <f>LOOKUP(W16,$AK$22:$AK$44,$AL$22:$AL$44)</f>
        <v>17</v>
      </c>
      <c r="Y16" s="99">
        <f>V16+X16</f>
        <v>69.25</v>
      </c>
      <c r="Z16" s="15" t="s">
        <v>83</v>
      </c>
      <c r="AA16" s="87">
        <f>LOOKUP(Z16,$AK$22:$AK$44,$AL$22:$AL$44)</f>
        <v>0</v>
      </c>
      <c r="AB16" s="99">
        <f>Y16+AA16</f>
        <v>69.25</v>
      </c>
      <c r="AC16" s="133">
        <f>SUM(R16,U16,X16,AA16)</f>
        <v>17</v>
      </c>
      <c r="AD16" s="89">
        <f>RANK(AC16,$AC$9:$AC$21,0)</f>
        <v>9</v>
      </c>
      <c r="AE16" s="91" t="str">
        <f>A16</f>
        <v>ランナーⅡ</v>
      </c>
      <c r="AF16" s="101">
        <f>SUM(E16,H16,K16,N16,R16,U16,X16,AA16)-MIN(E16,H16,K16,N16,U16,X16,AA16)</f>
        <v>69.25</v>
      </c>
      <c r="AG16" s="121">
        <f>RANK(AF16,$AF$9:$AF$21,0)</f>
        <v>8</v>
      </c>
      <c r="AH16" s="10">
        <v>4</v>
      </c>
      <c r="AI16" s="22">
        <v>6000</v>
      </c>
      <c r="AK16" s="22"/>
    </row>
    <row r="17" spans="1:37" ht="18" customHeight="1">
      <c r="A17" s="92" t="s">
        <v>24</v>
      </c>
      <c r="B17" s="95" t="s">
        <v>53</v>
      </c>
      <c r="C17" s="110"/>
      <c r="D17" s="15">
        <v>9</v>
      </c>
      <c r="E17" s="87">
        <f>LOOKUP(D17,$AK$22:$AK$44,$AL$22:$AL$44)</f>
        <v>12</v>
      </c>
      <c r="F17" s="97">
        <f>E17</f>
        <v>12</v>
      </c>
      <c r="G17" s="163" t="s">
        <v>88</v>
      </c>
      <c r="H17" s="87">
        <f>LOOKUP(G17,$AK$22:$AK$44,$AL$22:$AL$44)</f>
        <v>17</v>
      </c>
      <c r="I17" s="97">
        <f>F17+H17</f>
        <v>29</v>
      </c>
      <c r="J17" s="15">
        <v>8</v>
      </c>
      <c r="K17" s="87">
        <f>LOOKUP(J17,$AK$22:$AK$44,$AL$22:$AL$44)</f>
        <v>13</v>
      </c>
      <c r="L17" s="97">
        <f>I17+K17</f>
        <v>42</v>
      </c>
      <c r="M17" s="15" t="s">
        <v>83</v>
      </c>
      <c r="N17" s="87">
        <f>LOOKUP(M17,$AK$22:$AK$44,$AL$22:$AL$44)</f>
        <v>0</v>
      </c>
      <c r="O17" s="117">
        <f>L17+N17</f>
        <v>42</v>
      </c>
      <c r="P17" s="121">
        <f>RANK(O17,$O$9:$O$21,0)</f>
        <v>8</v>
      </c>
      <c r="Q17" s="15" t="s">
        <v>83</v>
      </c>
      <c r="R17" s="87">
        <f>LOOKUP(Q17,$AK$22:$AK$44,$AL$22:$AL$44)</f>
        <v>0</v>
      </c>
      <c r="S17" s="97">
        <f>O17+R17</f>
        <v>42</v>
      </c>
      <c r="T17" s="15" t="s">
        <v>83</v>
      </c>
      <c r="U17" s="87">
        <f>LOOKUP(T17,$AK$22:$AK$44,$AL$22:$AL$44)</f>
        <v>0</v>
      </c>
      <c r="V17" s="99">
        <f>S17+U17</f>
        <v>42</v>
      </c>
      <c r="W17" s="15">
        <v>6</v>
      </c>
      <c r="X17" s="87">
        <f>LOOKUP(W17,$AK$22:$AK$44,$AL$22:$AL$44)</f>
        <v>15</v>
      </c>
      <c r="Y17" s="99">
        <f>V17+X17</f>
        <v>57</v>
      </c>
      <c r="Z17" s="15" t="s">
        <v>83</v>
      </c>
      <c r="AA17" s="87">
        <f>LOOKUP(Z17,$AK$22:$AK$44,$AL$22:$AL$44)</f>
        <v>0</v>
      </c>
      <c r="AB17" s="99">
        <f>Y17+AA17</f>
        <v>57</v>
      </c>
      <c r="AC17" s="133">
        <f>SUM(R17,U17,X17,AA17)</f>
        <v>15</v>
      </c>
      <c r="AD17" s="89">
        <f>RANK(AC17,$AC$9:$AC$21,0)</f>
        <v>10</v>
      </c>
      <c r="AE17" s="91" t="str">
        <f>A17</f>
        <v>ルートリス</v>
      </c>
      <c r="AF17" s="101">
        <f>SUM(E17,H17,K17,N17,R17,U17,X17,AA17)-MIN(E17,H17,K17,N17,U17,X17,AA17)</f>
        <v>57</v>
      </c>
      <c r="AG17" s="121">
        <f>RANK(AF17,$AF$9:$AF$21,0)</f>
        <v>9</v>
      </c>
      <c r="AH17" s="10" t="s">
        <v>131</v>
      </c>
      <c r="AI17" s="22">
        <v>4500</v>
      </c>
      <c r="AK17" s="22"/>
    </row>
    <row r="18" spans="1:37" ht="18" customHeight="1">
      <c r="A18" s="92" t="s">
        <v>61</v>
      </c>
      <c r="B18" s="95" t="s">
        <v>62</v>
      </c>
      <c r="C18" s="110"/>
      <c r="D18" s="15" t="s">
        <v>83</v>
      </c>
      <c r="E18" s="87">
        <f>LOOKUP(D18,$AK$22:$AK$44,$AL$22:$AL$44)</f>
        <v>0</v>
      </c>
      <c r="F18" s="97">
        <f>E19</f>
        <v>14</v>
      </c>
      <c r="G18" s="163" t="s">
        <v>83</v>
      </c>
      <c r="H18" s="87">
        <f>LOOKUP(G18,$AK$22:$AK$44,$AL$22:$AL$44)</f>
        <v>0</v>
      </c>
      <c r="I18" s="97">
        <f>F18+H18</f>
        <v>14</v>
      </c>
      <c r="J18" s="15" t="s">
        <v>90</v>
      </c>
      <c r="K18" s="87">
        <f>LOOKUP(J18,$AK$22:$AK$44,$AL$22:$AL$44)</f>
        <v>10</v>
      </c>
      <c r="L18" s="97">
        <f>I18+K18</f>
        <v>24</v>
      </c>
      <c r="M18" s="15" t="s">
        <v>83</v>
      </c>
      <c r="N18" s="87">
        <f>LOOKUP(M18,$AK$22:$AK$44,$AL$22:$AL$44)</f>
        <v>0</v>
      </c>
      <c r="O18" s="117">
        <f>L18+N18</f>
        <v>24</v>
      </c>
      <c r="P18" s="121">
        <f>RANK(O18,$O$9:$O$21,0)</f>
        <v>9</v>
      </c>
      <c r="Q18" s="15">
        <v>7</v>
      </c>
      <c r="R18" s="87">
        <f>LOOKUP(Q18,$AK$22:$AK$44,$AL$22:$AL$44)</f>
        <v>14</v>
      </c>
      <c r="S18" s="97">
        <f>O18+R18</f>
        <v>38</v>
      </c>
      <c r="T18" s="15" t="s">
        <v>83</v>
      </c>
      <c r="U18" s="87">
        <f>LOOKUP(T18,$AK$22:$AK$44,$AL$22:$AL$44)</f>
        <v>0</v>
      </c>
      <c r="V18" s="99">
        <f>S18+U18</f>
        <v>38</v>
      </c>
      <c r="W18" s="15" t="s">
        <v>130</v>
      </c>
      <c r="X18" s="87">
        <f>LOOKUP(W18,$AK$22:$AK$44,$AL$22:$AL$44)</f>
        <v>17</v>
      </c>
      <c r="Y18" s="99">
        <f>V18+X18</f>
        <v>55</v>
      </c>
      <c r="Z18" s="15" t="s">
        <v>83</v>
      </c>
      <c r="AA18" s="87">
        <f>LOOKUP(Z18,$AK$22:$AK$44,$AL$22:$AL$44)</f>
        <v>0</v>
      </c>
      <c r="AB18" s="99">
        <f>Y18+AA18</f>
        <v>55</v>
      </c>
      <c r="AC18" s="133">
        <f>SUM(R18,U18,X18,AA18)</f>
        <v>31</v>
      </c>
      <c r="AD18" s="89">
        <f>RANK(AC18,$AC$9:$AC$21,0)</f>
        <v>8</v>
      </c>
      <c r="AE18" s="91" t="str">
        <f>A18</f>
        <v>うらなみⅨ</v>
      </c>
      <c r="AF18" s="101">
        <f>SUM(E19,H18,K18,N18,R18,U18,X18,AA18)-MIN(E19,H18,K18,N18,U18,X18,AA18)</f>
        <v>55</v>
      </c>
      <c r="AG18" s="121">
        <f>RANK(AF18,$AF$9:$AF$21,0)</f>
        <v>10</v>
      </c>
      <c r="AH18" s="10" t="s">
        <v>132</v>
      </c>
      <c r="AI18" s="22">
        <v>3000</v>
      </c>
      <c r="AK18" s="22"/>
    </row>
    <row r="19" spans="1:37" ht="18" customHeight="1">
      <c r="A19" s="92" t="s">
        <v>93</v>
      </c>
      <c r="B19" s="95" t="s">
        <v>69</v>
      </c>
      <c r="C19" s="110"/>
      <c r="D19" s="126">
        <v>7</v>
      </c>
      <c r="E19" s="87">
        <f>LOOKUP(D19,$AK$22:$AK$44,$AL$22:$AL$44)</f>
        <v>14</v>
      </c>
      <c r="F19" s="97">
        <f>E19</f>
        <v>14</v>
      </c>
      <c r="G19" s="163" t="s">
        <v>83</v>
      </c>
      <c r="H19" s="87">
        <f>LOOKUP(G19,$AK$22:$AK$44,$AL$22:$AL$44)</f>
        <v>0</v>
      </c>
      <c r="I19" s="97">
        <f>F19+H19</f>
        <v>14</v>
      </c>
      <c r="J19" s="15" t="s">
        <v>83</v>
      </c>
      <c r="K19" s="87">
        <f>LOOKUP(J19,$AK$22:$AK$44,$AL$22:$AL$44)</f>
        <v>0</v>
      </c>
      <c r="L19" s="97">
        <f>I19+K19</f>
        <v>14</v>
      </c>
      <c r="M19" s="15" t="s">
        <v>83</v>
      </c>
      <c r="N19" s="87">
        <f>LOOKUP(M19,$AK$22:$AK$44,$AL$22:$AL$44)</f>
        <v>0</v>
      </c>
      <c r="O19" s="117">
        <f>L19+N19</f>
        <v>14</v>
      </c>
      <c r="P19" s="121">
        <f>RANK(O19,$O$9:$O$21,0)</f>
        <v>11</v>
      </c>
      <c r="Q19" s="15" t="s">
        <v>83</v>
      </c>
      <c r="R19" s="87">
        <f>LOOKUP(Q19,$AK$22:$AK$44,$AL$22:$AL$44)</f>
        <v>0</v>
      </c>
      <c r="S19" s="97">
        <f>O19+R19</f>
        <v>14</v>
      </c>
      <c r="T19" s="15" t="s">
        <v>83</v>
      </c>
      <c r="U19" s="87">
        <f>LOOKUP(T19,$AK$22:$AK$44,$AL$22:$AL$44)</f>
        <v>0</v>
      </c>
      <c r="V19" s="99">
        <f>S19+U19</f>
        <v>14</v>
      </c>
      <c r="W19" s="15" t="s">
        <v>83</v>
      </c>
      <c r="X19" s="87">
        <f>LOOKUP(W19,$AK$22:$AK$44,$AL$22:$AL$44)</f>
        <v>0</v>
      </c>
      <c r="Y19" s="99">
        <f>V19+X19</f>
        <v>14</v>
      </c>
      <c r="Z19" s="15" t="s">
        <v>83</v>
      </c>
      <c r="AA19" s="87">
        <f>LOOKUP(Z19,$AK$22:$AK$44,$AL$22:$AL$44)</f>
        <v>0</v>
      </c>
      <c r="AB19" s="99">
        <f>Y19+AA19</f>
        <v>14</v>
      </c>
      <c r="AC19" s="133">
        <f>SUM(R19,U19,X19,AA19)</f>
        <v>0</v>
      </c>
      <c r="AD19" s="89">
        <f>RANK(AC19,$AC$9:$AC$21,0)</f>
        <v>11</v>
      </c>
      <c r="AE19" s="91" t="str">
        <f>A19</f>
        <v>ガメラⅢ</v>
      </c>
      <c r="AF19" s="101">
        <f>SUM(E19,H19,K19,N19,R19,U19,X19,AA19)-MIN(E19,H19,K19,N19,U19,X19,AA19)</f>
        <v>14</v>
      </c>
      <c r="AG19" s="121">
        <f>RANK(AF19,$AF$9:$AF$21,0)</f>
        <v>11</v>
      </c>
      <c r="AH19" s="10">
        <v>1</v>
      </c>
      <c r="AI19" s="22">
        <v>1500</v>
      </c>
      <c r="AK19" s="22"/>
    </row>
    <row r="20" spans="1:34" ht="18" customHeight="1">
      <c r="A20" s="19"/>
      <c r="B20" s="103"/>
      <c r="C20" s="111"/>
      <c r="D20" s="15"/>
      <c r="E20" s="87"/>
      <c r="F20" s="97"/>
      <c r="G20" s="15"/>
      <c r="H20" s="87"/>
      <c r="I20" s="97"/>
      <c r="J20" s="15"/>
      <c r="K20" s="87"/>
      <c r="L20" s="97"/>
      <c r="M20" s="15"/>
      <c r="N20" s="87"/>
      <c r="O20" s="97"/>
      <c r="P20" s="121"/>
      <c r="Q20" s="15"/>
      <c r="R20" s="87"/>
      <c r="S20" s="97"/>
      <c r="T20" s="15"/>
      <c r="U20" s="87"/>
      <c r="V20" s="97"/>
      <c r="W20" s="15"/>
      <c r="X20" s="87"/>
      <c r="Y20" s="97"/>
      <c r="Z20" s="15"/>
      <c r="AA20" s="87"/>
      <c r="AB20" s="97"/>
      <c r="AC20" s="133"/>
      <c r="AD20" s="89"/>
      <c r="AE20" s="91"/>
      <c r="AF20" s="101"/>
      <c r="AG20" s="121"/>
      <c r="AH20" s="10"/>
    </row>
    <row r="21" spans="1:34" ht="18" customHeight="1">
      <c r="A21" s="19"/>
      <c r="B21" s="104"/>
      <c r="C21" s="111"/>
      <c r="D21" s="15"/>
      <c r="E21" s="87"/>
      <c r="F21" s="97"/>
      <c r="G21" s="15"/>
      <c r="H21" s="87"/>
      <c r="I21" s="97"/>
      <c r="J21" s="15"/>
      <c r="K21" s="87"/>
      <c r="L21" s="97"/>
      <c r="M21" s="15"/>
      <c r="N21" s="87"/>
      <c r="O21" s="97"/>
      <c r="P21" s="121"/>
      <c r="Q21" s="15"/>
      <c r="R21" s="87"/>
      <c r="S21" s="97"/>
      <c r="T21" s="15"/>
      <c r="U21" s="87"/>
      <c r="V21" s="97"/>
      <c r="W21" s="15"/>
      <c r="X21" s="87"/>
      <c r="Y21" s="97"/>
      <c r="Z21" s="15"/>
      <c r="AA21" s="87"/>
      <c r="AB21" s="97"/>
      <c r="AC21" s="133"/>
      <c r="AD21" s="89"/>
      <c r="AE21" s="91"/>
      <c r="AF21" s="101"/>
      <c r="AG21" s="121"/>
      <c r="AH21" s="164"/>
    </row>
    <row r="22" spans="1:38" ht="17.25" customHeight="1">
      <c r="A22" s="19"/>
      <c r="B22" s="103"/>
      <c r="C22" s="111"/>
      <c r="D22" s="126"/>
      <c r="E22" s="87"/>
      <c r="F22" s="35"/>
      <c r="G22" s="126"/>
      <c r="H22" s="87"/>
      <c r="I22" s="35"/>
      <c r="J22" s="126"/>
      <c r="K22" s="87"/>
      <c r="L22" s="35"/>
      <c r="M22" s="126"/>
      <c r="N22" s="87"/>
      <c r="O22" s="119"/>
      <c r="P22" s="124"/>
      <c r="Q22" s="126"/>
      <c r="R22" s="87"/>
      <c r="S22" s="35"/>
      <c r="T22" s="126"/>
      <c r="U22" s="87"/>
      <c r="V22" s="35"/>
      <c r="W22" s="126"/>
      <c r="X22" s="87"/>
      <c r="Y22" s="35"/>
      <c r="Z22" s="126"/>
      <c r="AA22" s="87"/>
      <c r="AB22" s="35"/>
      <c r="AC22" s="36"/>
      <c r="AD22" s="37"/>
      <c r="AE22" s="19"/>
      <c r="AF22" s="38"/>
      <c r="AG22" s="17"/>
      <c r="AH22" s="10"/>
      <c r="AK22" s="54">
        <v>1</v>
      </c>
      <c r="AL22" s="55">
        <v>20.25</v>
      </c>
    </row>
    <row r="23" spans="1:38" ht="18" customHeight="1">
      <c r="A23" s="19"/>
      <c r="B23" s="103"/>
      <c r="C23" s="111"/>
      <c r="D23" s="126"/>
      <c r="E23" s="87"/>
      <c r="F23" s="35"/>
      <c r="G23" s="126"/>
      <c r="H23" s="87"/>
      <c r="I23" s="35"/>
      <c r="J23" s="126"/>
      <c r="K23" s="87"/>
      <c r="L23" s="35"/>
      <c r="M23" s="126"/>
      <c r="N23" s="87"/>
      <c r="O23" s="119"/>
      <c r="P23" s="124"/>
      <c r="Q23" s="126"/>
      <c r="R23" s="87"/>
      <c r="S23" s="35"/>
      <c r="T23" s="126"/>
      <c r="U23" s="87"/>
      <c r="V23" s="35"/>
      <c r="W23" s="126"/>
      <c r="X23" s="87"/>
      <c r="Y23" s="35"/>
      <c r="Z23" s="126"/>
      <c r="AA23" s="87"/>
      <c r="AB23" s="35"/>
      <c r="AC23" s="36"/>
      <c r="AD23" s="37"/>
      <c r="AE23" s="2"/>
      <c r="AF23" s="38"/>
      <c r="AG23" s="17"/>
      <c r="AH23" s="10"/>
      <c r="AK23" s="54">
        <v>2</v>
      </c>
      <c r="AL23" s="55">
        <v>19</v>
      </c>
    </row>
    <row r="24" spans="1:38" ht="18" customHeight="1">
      <c r="A24" s="39"/>
      <c r="B24" s="103"/>
      <c r="C24" s="111"/>
      <c r="D24" s="15"/>
      <c r="E24" s="87"/>
      <c r="F24" s="35"/>
      <c r="G24" s="15"/>
      <c r="H24" s="87"/>
      <c r="I24" s="35"/>
      <c r="J24" s="15"/>
      <c r="K24" s="87"/>
      <c r="L24" s="35"/>
      <c r="M24" s="15"/>
      <c r="N24" s="87"/>
      <c r="O24" s="119"/>
      <c r="P24" s="124"/>
      <c r="Q24" s="15"/>
      <c r="R24" s="87"/>
      <c r="S24" s="35"/>
      <c r="T24" s="15"/>
      <c r="U24" s="87"/>
      <c r="V24" s="35"/>
      <c r="W24" s="15"/>
      <c r="X24" s="87"/>
      <c r="Y24" s="35"/>
      <c r="Z24" s="15"/>
      <c r="AA24" s="87"/>
      <c r="AB24" s="35"/>
      <c r="AC24" s="36"/>
      <c r="AD24" s="37"/>
      <c r="AE24" s="3"/>
      <c r="AF24" s="38"/>
      <c r="AG24" s="17"/>
      <c r="AH24" s="10"/>
      <c r="AK24" s="54">
        <v>3</v>
      </c>
      <c r="AL24" s="55">
        <v>18</v>
      </c>
    </row>
    <row r="25" spans="1:38" ht="18" customHeight="1">
      <c r="A25" s="39"/>
      <c r="B25" s="103"/>
      <c r="C25" s="111"/>
      <c r="D25" s="15"/>
      <c r="E25" s="14"/>
      <c r="F25" s="35"/>
      <c r="G25" s="15"/>
      <c r="H25" s="14"/>
      <c r="I25" s="35"/>
      <c r="J25" s="15"/>
      <c r="K25" s="14"/>
      <c r="L25" s="35"/>
      <c r="M25" s="15"/>
      <c r="N25" s="14"/>
      <c r="O25" s="119"/>
      <c r="P25" s="124"/>
      <c r="Q25" s="15"/>
      <c r="R25" s="14"/>
      <c r="S25" s="35"/>
      <c r="T25" s="15"/>
      <c r="U25" s="14"/>
      <c r="V25" s="35"/>
      <c r="W25" s="15"/>
      <c r="X25" s="14"/>
      <c r="Y25" s="35"/>
      <c r="Z25" s="15"/>
      <c r="AA25" s="14"/>
      <c r="AB25" s="35"/>
      <c r="AC25" s="36"/>
      <c r="AD25" s="37"/>
      <c r="AE25" s="40"/>
      <c r="AF25" s="38"/>
      <c r="AG25" s="16"/>
      <c r="AH25" s="10"/>
      <c r="AK25" s="54">
        <v>4</v>
      </c>
      <c r="AL25" s="55">
        <v>17</v>
      </c>
    </row>
    <row r="26" spans="1:38" ht="18" customHeight="1" thickBot="1">
      <c r="A26" s="41"/>
      <c r="B26" s="107"/>
      <c r="C26" s="112"/>
      <c r="D26" s="94"/>
      <c r="E26" s="42"/>
      <c r="F26" s="43"/>
      <c r="G26" s="94"/>
      <c r="H26" s="42"/>
      <c r="I26" s="43"/>
      <c r="J26" s="94"/>
      <c r="K26" s="42"/>
      <c r="L26" s="43"/>
      <c r="M26" s="94"/>
      <c r="N26" s="42"/>
      <c r="O26" s="120"/>
      <c r="P26" s="122"/>
      <c r="Q26" s="94"/>
      <c r="R26" s="42"/>
      <c r="S26" s="43"/>
      <c r="T26" s="94"/>
      <c r="U26" s="42"/>
      <c r="V26" s="43"/>
      <c r="W26" s="94"/>
      <c r="X26" s="42"/>
      <c r="Y26" s="43"/>
      <c r="Z26" s="94"/>
      <c r="AA26" s="42"/>
      <c r="AB26" s="43"/>
      <c r="AC26" s="44"/>
      <c r="AD26" s="45"/>
      <c r="AE26" s="46"/>
      <c r="AF26" s="47"/>
      <c r="AG26" s="18"/>
      <c r="AH26" s="13"/>
      <c r="AK26" s="54">
        <v>5</v>
      </c>
      <c r="AL26" s="55">
        <v>16</v>
      </c>
    </row>
    <row r="27" spans="1:38" ht="18" customHeight="1" thickBot="1">
      <c r="A27" s="185" t="s">
        <v>19</v>
      </c>
      <c r="B27" s="186"/>
      <c r="C27" s="48"/>
      <c r="D27" s="179">
        <v>9</v>
      </c>
      <c r="E27" s="180"/>
      <c r="F27" s="181"/>
      <c r="G27" s="179">
        <v>5</v>
      </c>
      <c r="H27" s="180"/>
      <c r="I27" s="181"/>
      <c r="J27" s="179">
        <v>9</v>
      </c>
      <c r="K27" s="180"/>
      <c r="L27" s="181"/>
      <c r="M27" s="179">
        <v>6</v>
      </c>
      <c r="N27" s="180"/>
      <c r="O27" s="181"/>
      <c r="P27" s="93">
        <f>SUM(D27:O27)</f>
        <v>29</v>
      </c>
      <c r="Q27" s="179">
        <v>7</v>
      </c>
      <c r="R27" s="180"/>
      <c r="S27" s="181"/>
      <c r="T27" s="179">
        <v>7</v>
      </c>
      <c r="U27" s="180"/>
      <c r="V27" s="181"/>
      <c r="W27" s="179">
        <v>8</v>
      </c>
      <c r="X27" s="180"/>
      <c r="Y27" s="181"/>
      <c r="Z27" s="179">
        <v>5</v>
      </c>
      <c r="AA27" s="180"/>
      <c r="AB27" s="181"/>
      <c r="AC27" s="50"/>
      <c r="AD27" s="51">
        <f>SUM(Q27:AB27)</f>
        <v>27</v>
      </c>
      <c r="AE27" s="52"/>
      <c r="AF27" s="53"/>
      <c r="AG27" s="11">
        <f>SUM(AD27,P27)</f>
        <v>56</v>
      </c>
      <c r="AH27" s="12"/>
      <c r="AK27" s="54">
        <v>6</v>
      </c>
      <c r="AL27" s="55">
        <v>15</v>
      </c>
    </row>
    <row r="28" spans="1:38" ht="18" customHeight="1">
      <c r="A28" s="4"/>
      <c r="B28" s="5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29"/>
      <c r="Q28" s="55"/>
      <c r="R28" s="55"/>
      <c r="S28" s="55"/>
      <c r="T28" s="55"/>
      <c r="U28" s="55"/>
      <c r="V28" s="55"/>
      <c r="W28" s="55"/>
      <c r="X28" s="55"/>
      <c r="Y28" s="55"/>
      <c r="Z28" s="32"/>
      <c r="AA28" s="32"/>
      <c r="AB28" s="32"/>
      <c r="AC28" s="56"/>
      <c r="AD28" s="57"/>
      <c r="AE28" s="57"/>
      <c r="AF28" s="56"/>
      <c r="AG28" s="7"/>
      <c r="AH28" s="8"/>
      <c r="AK28" s="54">
        <v>7</v>
      </c>
      <c r="AL28" s="55">
        <v>14</v>
      </c>
    </row>
    <row r="29" spans="1:38" ht="18" customHeight="1">
      <c r="A29" s="4"/>
      <c r="B29" s="5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29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8"/>
      <c r="AD29" s="29"/>
      <c r="AE29" s="29"/>
      <c r="AF29" s="58"/>
      <c r="AG29" s="1"/>
      <c r="AH29" s="9"/>
      <c r="AK29" s="54">
        <v>8</v>
      </c>
      <c r="AL29" s="55">
        <v>13</v>
      </c>
    </row>
    <row r="30" spans="1:38" ht="18" customHeight="1">
      <c r="A30" s="68" t="s">
        <v>50</v>
      </c>
      <c r="B30" s="6" t="s">
        <v>30</v>
      </c>
      <c r="C30" s="172" t="s">
        <v>134</v>
      </c>
      <c r="D30" s="172"/>
      <c r="E30" s="172"/>
      <c r="F30" s="172"/>
      <c r="G30" s="138" t="s">
        <v>100</v>
      </c>
      <c r="H30" s="59"/>
      <c r="I30" s="59"/>
      <c r="J30" s="59"/>
      <c r="K30" s="59"/>
      <c r="L30" s="145" t="s">
        <v>57</v>
      </c>
      <c r="N30" s="136"/>
      <c r="O30" s="136"/>
      <c r="P30" s="136"/>
      <c r="Q30" s="1" t="s">
        <v>30</v>
      </c>
      <c r="R30" s="178" t="s">
        <v>136</v>
      </c>
      <c r="S30" s="178"/>
      <c r="T30" s="178"/>
      <c r="U30" s="178"/>
      <c r="V30" s="169" t="s">
        <v>43</v>
      </c>
      <c r="W30" s="169"/>
      <c r="X30" s="169"/>
      <c r="Y30" s="55"/>
      <c r="Z30" s="169" t="s">
        <v>70</v>
      </c>
      <c r="AA30" s="169"/>
      <c r="AB30" s="169"/>
      <c r="AC30" s="169"/>
      <c r="AD30" s="169"/>
      <c r="AE30" s="169"/>
      <c r="AF30" s="169"/>
      <c r="AG30" s="169"/>
      <c r="AH30" s="170"/>
      <c r="AK30" s="54">
        <v>9</v>
      </c>
      <c r="AL30" s="55">
        <v>12</v>
      </c>
    </row>
    <row r="31" spans="1:38" ht="18" customHeight="1">
      <c r="A31" s="69"/>
      <c r="B31" s="6"/>
      <c r="C31" s="177"/>
      <c r="D31" s="177"/>
      <c r="E31" s="177"/>
      <c r="F31" s="177"/>
      <c r="G31" s="137"/>
      <c r="H31" s="137"/>
      <c r="I31" s="137"/>
      <c r="J31" s="137"/>
      <c r="K31" s="137"/>
      <c r="L31" s="137"/>
      <c r="N31" s="34"/>
      <c r="O31" s="34"/>
      <c r="P31" s="34"/>
      <c r="Q31" s="1"/>
      <c r="S31" s="175"/>
      <c r="T31" s="175"/>
      <c r="U31" s="175"/>
      <c r="V31" s="175"/>
      <c r="W31" s="175"/>
      <c r="X31" s="175"/>
      <c r="Y31" s="55"/>
      <c r="Z31" s="169" t="s">
        <v>49</v>
      </c>
      <c r="AA31" s="169"/>
      <c r="AB31" s="169"/>
      <c r="AC31" s="169"/>
      <c r="AD31" s="169"/>
      <c r="AE31" s="169"/>
      <c r="AF31" s="169"/>
      <c r="AG31" s="169"/>
      <c r="AH31" s="170"/>
      <c r="AK31" s="54">
        <v>10</v>
      </c>
      <c r="AL31" s="55">
        <v>11</v>
      </c>
    </row>
    <row r="32" spans="1:38" ht="18" customHeight="1">
      <c r="A32" s="68" t="s">
        <v>31</v>
      </c>
      <c r="B32" s="6" t="s">
        <v>30</v>
      </c>
      <c r="C32" s="172" t="s">
        <v>97</v>
      </c>
      <c r="D32" s="172"/>
      <c r="E32" s="172"/>
      <c r="F32" s="172"/>
      <c r="G32" s="59" t="s">
        <v>35</v>
      </c>
      <c r="H32" s="59"/>
      <c r="I32" s="59"/>
      <c r="J32" s="59"/>
      <c r="K32" s="59"/>
      <c r="L32" s="145" t="s">
        <v>67</v>
      </c>
      <c r="N32" s="135"/>
      <c r="O32" s="135"/>
      <c r="P32" s="135"/>
      <c r="Q32" s="1" t="s">
        <v>30</v>
      </c>
      <c r="R32" s="174" t="s">
        <v>126</v>
      </c>
      <c r="S32" s="174"/>
      <c r="T32" s="174"/>
      <c r="U32" s="174"/>
      <c r="V32" s="169" t="s">
        <v>44</v>
      </c>
      <c r="W32" s="169"/>
      <c r="X32" s="169"/>
      <c r="Y32" s="55"/>
      <c r="Z32" s="169" t="s">
        <v>56</v>
      </c>
      <c r="AA32" s="169"/>
      <c r="AB32" s="169"/>
      <c r="AC32" s="169"/>
      <c r="AD32" s="169"/>
      <c r="AE32" s="169"/>
      <c r="AF32" s="169"/>
      <c r="AG32" s="169"/>
      <c r="AH32" s="170"/>
      <c r="AK32" s="54">
        <v>11</v>
      </c>
      <c r="AL32" s="55">
        <v>10</v>
      </c>
    </row>
    <row r="33" spans="1:38" ht="18" customHeight="1">
      <c r="A33" s="69"/>
      <c r="B33" s="6"/>
      <c r="C33" s="177"/>
      <c r="D33" s="177"/>
      <c r="E33" s="177"/>
      <c r="F33" s="177"/>
      <c r="G33" s="137"/>
      <c r="H33" s="137"/>
      <c r="I33" s="137"/>
      <c r="J33" s="137"/>
      <c r="K33" s="137"/>
      <c r="L33" s="137"/>
      <c r="N33" s="34"/>
      <c r="O33" s="34"/>
      <c r="P33" s="34"/>
      <c r="Q33" s="1"/>
      <c r="V33" s="175"/>
      <c r="W33" s="175"/>
      <c r="X33" s="175"/>
      <c r="Y33" s="55"/>
      <c r="Z33" s="169"/>
      <c r="AA33" s="169"/>
      <c r="AB33" s="169"/>
      <c r="AC33" s="169"/>
      <c r="AD33" s="169"/>
      <c r="AE33" s="169"/>
      <c r="AF33" s="169"/>
      <c r="AG33" s="169"/>
      <c r="AH33" s="170"/>
      <c r="AK33" s="54">
        <v>12</v>
      </c>
      <c r="AL33" s="55">
        <v>10</v>
      </c>
    </row>
    <row r="34" spans="1:38" ht="18" customHeight="1">
      <c r="A34" s="68" t="s">
        <v>32</v>
      </c>
      <c r="B34" s="6" t="s">
        <v>30</v>
      </c>
      <c r="C34" s="172" t="s">
        <v>135</v>
      </c>
      <c r="D34" s="172"/>
      <c r="E34" s="172"/>
      <c r="F34" s="172"/>
      <c r="G34" s="59" t="s">
        <v>36</v>
      </c>
      <c r="H34" s="59"/>
      <c r="I34" s="59"/>
      <c r="J34" s="59"/>
      <c r="K34" s="59"/>
      <c r="L34" s="146" t="s">
        <v>39</v>
      </c>
      <c r="N34" s="136"/>
      <c r="O34" s="136"/>
      <c r="P34" s="136"/>
      <c r="Q34" s="1" t="s">
        <v>30</v>
      </c>
      <c r="R34" s="178" t="s">
        <v>137</v>
      </c>
      <c r="S34" s="178"/>
      <c r="T34" s="178"/>
      <c r="U34" s="178"/>
      <c r="V34" s="169" t="s">
        <v>45</v>
      </c>
      <c r="W34" s="169"/>
      <c r="X34" s="169"/>
      <c r="Y34" s="55"/>
      <c r="Z34" s="169" t="s">
        <v>64</v>
      </c>
      <c r="AA34" s="169"/>
      <c r="AB34" s="169"/>
      <c r="AC34" s="169"/>
      <c r="AD34" s="169"/>
      <c r="AE34" s="169"/>
      <c r="AF34" s="169"/>
      <c r="AG34" s="169"/>
      <c r="AH34" s="170"/>
      <c r="AK34" s="54">
        <v>13</v>
      </c>
      <c r="AL34" s="55">
        <v>10</v>
      </c>
    </row>
    <row r="35" spans="1:38" ht="18" customHeight="1">
      <c r="A35" s="69"/>
      <c r="B35" s="6"/>
      <c r="C35" s="177"/>
      <c r="D35" s="177"/>
      <c r="E35" s="177"/>
      <c r="F35" s="177"/>
      <c r="G35" s="137"/>
      <c r="H35" s="137"/>
      <c r="I35" s="137"/>
      <c r="J35" s="137"/>
      <c r="K35" s="137"/>
      <c r="L35" s="20"/>
      <c r="N35" s="143"/>
      <c r="O35" s="143"/>
      <c r="P35" s="143"/>
      <c r="Q35" s="22"/>
      <c r="V35" s="175"/>
      <c r="W35" s="175"/>
      <c r="X35" s="175"/>
      <c r="Y35" s="55"/>
      <c r="Z35" s="169"/>
      <c r="AA35" s="169"/>
      <c r="AB35" s="169"/>
      <c r="AC35" s="169"/>
      <c r="AD35" s="169"/>
      <c r="AE35" s="169"/>
      <c r="AF35" s="169"/>
      <c r="AG35" s="169"/>
      <c r="AH35" s="170"/>
      <c r="AK35" s="54">
        <v>14</v>
      </c>
      <c r="AL35" s="55">
        <v>10</v>
      </c>
    </row>
    <row r="36" spans="1:38" ht="18" customHeight="1">
      <c r="A36" s="68" t="s">
        <v>33</v>
      </c>
      <c r="B36" s="6" t="s">
        <v>30</v>
      </c>
      <c r="C36" s="172" t="s">
        <v>97</v>
      </c>
      <c r="D36" s="172"/>
      <c r="E36" s="172"/>
      <c r="F36" s="172"/>
      <c r="G36" s="59" t="s">
        <v>37</v>
      </c>
      <c r="H36" s="59"/>
      <c r="I36" s="59"/>
      <c r="J36" s="128"/>
      <c r="K36" s="59"/>
      <c r="L36" s="146" t="s">
        <v>40</v>
      </c>
      <c r="N36" s="136"/>
      <c r="O36" s="136"/>
      <c r="P36" s="136"/>
      <c r="Q36" s="1" t="s">
        <v>30</v>
      </c>
      <c r="R36" s="174" t="s">
        <v>99</v>
      </c>
      <c r="S36" s="174"/>
      <c r="T36" s="174"/>
      <c r="U36" s="174"/>
      <c r="V36" s="168" t="s">
        <v>46</v>
      </c>
      <c r="W36" s="168"/>
      <c r="X36" s="168"/>
      <c r="Y36" s="55"/>
      <c r="Z36" s="169" t="s">
        <v>86</v>
      </c>
      <c r="AA36" s="169"/>
      <c r="AB36" s="169"/>
      <c r="AC36" s="169"/>
      <c r="AD36" s="169"/>
      <c r="AE36" s="169"/>
      <c r="AF36" s="169"/>
      <c r="AG36" s="169"/>
      <c r="AH36" s="170"/>
      <c r="AK36" s="54">
        <v>15</v>
      </c>
      <c r="AL36" s="55">
        <v>10</v>
      </c>
    </row>
    <row r="37" spans="1:38" ht="18" customHeight="1">
      <c r="A37" s="68"/>
      <c r="B37" s="6"/>
      <c r="C37" s="177"/>
      <c r="D37" s="177"/>
      <c r="E37" s="177"/>
      <c r="F37" s="177"/>
      <c r="G37" s="137"/>
      <c r="H37" s="137"/>
      <c r="I37" s="137"/>
      <c r="J37" s="137"/>
      <c r="K37" s="137"/>
      <c r="L37" s="146"/>
      <c r="N37" s="29"/>
      <c r="O37" s="29"/>
      <c r="P37" s="29"/>
      <c r="Q37" s="1"/>
      <c r="S37" s="175"/>
      <c r="T37" s="175"/>
      <c r="U37" s="175"/>
      <c r="V37" s="175"/>
      <c r="W37" s="175"/>
      <c r="X37" s="175"/>
      <c r="Y37" s="55"/>
      <c r="Z37" s="169"/>
      <c r="AA37" s="169"/>
      <c r="AB37" s="169"/>
      <c r="AC37" s="169"/>
      <c r="AD37" s="169"/>
      <c r="AE37" s="169"/>
      <c r="AF37" s="169"/>
      <c r="AG37" s="169"/>
      <c r="AH37" s="170"/>
      <c r="AK37" s="34" t="s">
        <v>82</v>
      </c>
      <c r="AL37" s="55">
        <v>0</v>
      </c>
    </row>
    <row r="38" spans="1:38" ht="18" customHeight="1">
      <c r="A38" s="68" t="s">
        <v>34</v>
      </c>
      <c r="B38" s="6" t="s">
        <v>30</v>
      </c>
      <c r="C38" s="172" t="s">
        <v>134</v>
      </c>
      <c r="D38" s="172"/>
      <c r="E38" s="172"/>
      <c r="F38" s="172"/>
      <c r="G38" s="59" t="s">
        <v>38</v>
      </c>
      <c r="H38" s="59"/>
      <c r="I38" s="59"/>
      <c r="J38" s="59"/>
      <c r="K38" s="59"/>
      <c r="L38" s="146" t="s">
        <v>41</v>
      </c>
      <c r="N38" s="136"/>
      <c r="O38" s="136"/>
      <c r="P38" s="136"/>
      <c r="Q38" s="1" t="s">
        <v>30</v>
      </c>
      <c r="R38" s="176" t="s">
        <v>124</v>
      </c>
      <c r="S38" s="176"/>
      <c r="T38" s="176"/>
      <c r="U38" s="176"/>
      <c r="V38" s="169" t="s">
        <v>47</v>
      </c>
      <c r="W38" s="169"/>
      <c r="X38" s="169"/>
      <c r="Y38" s="55"/>
      <c r="Z38" s="169"/>
      <c r="AA38" s="169"/>
      <c r="AB38" s="169"/>
      <c r="AC38" s="169"/>
      <c r="AD38" s="169"/>
      <c r="AE38" s="169"/>
      <c r="AF38" s="169"/>
      <c r="AG38" s="169"/>
      <c r="AH38" s="170"/>
      <c r="AK38" s="102" t="s">
        <v>75</v>
      </c>
      <c r="AL38" s="55">
        <v>17</v>
      </c>
    </row>
    <row r="39" spans="1:38" ht="18" customHeight="1">
      <c r="A39" s="70"/>
      <c r="C39" s="141"/>
      <c r="D39" s="142"/>
      <c r="E39" s="141"/>
      <c r="F39" s="141"/>
      <c r="H39" s="143"/>
      <c r="I39" s="143"/>
      <c r="K39" s="143"/>
      <c r="L39" s="20"/>
      <c r="N39" s="143"/>
      <c r="O39" s="143"/>
      <c r="P39" s="143"/>
      <c r="Q39" s="1"/>
      <c r="S39" s="175"/>
      <c r="T39" s="175"/>
      <c r="U39" s="175"/>
      <c r="V39" s="175"/>
      <c r="W39" s="175"/>
      <c r="X39" s="175"/>
      <c r="Y39" s="55"/>
      <c r="Z39" s="169"/>
      <c r="AA39" s="169"/>
      <c r="AB39" s="169"/>
      <c r="AC39" s="169"/>
      <c r="AD39" s="169"/>
      <c r="AE39" s="169"/>
      <c r="AF39" s="169"/>
      <c r="AG39" s="169"/>
      <c r="AH39" s="170"/>
      <c r="AK39" s="102" t="s">
        <v>78</v>
      </c>
      <c r="AL39" s="55">
        <v>8</v>
      </c>
    </row>
    <row r="40" spans="1:38" ht="18" customHeight="1">
      <c r="A40" s="71" t="s">
        <v>58</v>
      </c>
      <c r="B40" s="1" t="s">
        <v>30</v>
      </c>
      <c r="C40" s="172" t="s">
        <v>133</v>
      </c>
      <c r="D40" s="173"/>
      <c r="E40" s="173"/>
      <c r="F40" s="141"/>
      <c r="G40" s="59" t="s">
        <v>59</v>
      </c>
      <c r="H40" s="59"/>
      <c r="I40" s="59"/>
      <c r="J40" s="59"/>
      <c r="K40" s="59"/>
      <c r="L40" s="146" t="s">
        <v>42</v>
      </c>
      <c r="N40" s="136"/>
      <c r="O40" s="136"/>
      <c r="P40" s="136"/>
      <c r="Q40" s="1" t="s">
        <v>30</v>
      </c>
      <c r="R40" s="174" t="s">
        <v>123</v>
      </c>
      <c r="S40" s="174"/>
      <c r="T40" s="174"/>
      <c r="U40" s="174"/>
      <c r="V40" s="169" t="s">
        <v>48</v>
      </c>
      <c r="W40" s="169"/>
      <c r="X40" s="169"/>
      <c r="Y40" s="55"/>
      <c r="Z40" s="169"/>
      <c r="AA40" s="169"/>
      <c r="AB40" s="169"/>
      <c r="AC40" s="169"/>
      <c r="AD40" s="169"/>
      <c r="AE40" s="169"/>
      <c r="AF40" s="169"/>
      <c r="AG40" s="169"/>
      <c r="AH40" s="170"/>
      <c r="AK40" s="102" t="s">
        <v>77</v>
      </c>
      <c r="AL40" s="55">
        <v>10</v>
      </c>
    </row>
    <row r="41" spans="1:38" ht="14.25" thickBot="1">
      <c r="A41" s="72"/>
      <c r="B41" s="60"/>
      <c r="C41" s="171"/>
      <c r="D41" s="171"/>
      <c r="E41" s="171"/>
      <c r="F41" s="171"/>
      <c r="G41" s="129"/>
      <c r="H41" s="144"/>
      <c r="I41" s="144"/>
      <c r="J41" s="129"/>
      <c r="K41" s="144"/>
      <c r="L41" s="144"/>
      <c r="M41" s="129"/>
      <c r="N41" s="144"/>
      <c r="O41" s="144"/>
      <c r="P41" s="144"/>
      <c r="Q41" s="129"/>
      <c r="R41" s="61"/>
      <c r="S41" s="49"/>
      <c r="T41" s="49"/>
      <c r="U41" s="49"/>
      <c r="V41" s="61"/>
      <c r="W41" s="129"/>
      <c r="X41" s="61"/>
      <c r="Y41" s="61"/>
      <c r="Z41" s="129"/>
      <c r="AA41" s="61"/>
      <c r="AB41" s="61"/>
      <c r="AC41" s="61"/>
      <c r="AD41" s="61"/>
      <c r="AE41" s="62"/>
      <c r="AF41" s="62"/>
      <c r="AG41" s="62"/>
      <c r="AH41" s="63"/>
      <c r="AK41" s="102" t="s">
        <v>79</v>
      </c>
      <c r="AL41" s="55">
        <v>8</v>
      </c>
    </row>
    <row r="42" spans="1:38" ht="13.5">
      <c r="A42" s="64"/>
      <c r="C42" s="54"/>
      <c r="D42" s="55"/>
      <c r="E42" s="55"/>
      <c r="F42" s="55"/>
      <c r="P42" s="65"/>
      <c r="Q42" s="130"/>
      <c r="R42" s="66"/>
      <c r="S42" s="55"/>
      <c r="T42" s="55"/>
      <c r="U42" s="55"/>
      <c r="V42" s="66"/>
      <c r="W42" s="130"/>
      <c r="X42" s="66"/>
      <c r="Y42" s="66"/>
      <c r="Z42" s="130"/>
      <c r="AA42" s="66"/>
      <c r="AB42" s="66"/>
      <c r="AC42" s="66"/>
      <c r="AD42" s="66"/>
      <c r="AK42" s="102" t="s">
        <v>81</v>
      </c>
      <c r="AL42" s="55">
        <v>8</v>
      </c>
    </row>
    <row r="43" spans="3:38" ht="13.5">
      <c r="C43" s="54"/>
      <c r="D43" s="55"/>
      <c r="E43" s="55"/>
      <c r="F43" s="55"/>
      <c r="S43" s="55"/>
      <c r="T43" s="55"/>
      <c r="U43" s="55"/>
      <c r="AK43" s="102" t="s">
        <v>76</v>
      </c>
      <c r="AL43" s="55">
        <v>10</v>
      </c>
    </row>
    <row r="44" spans="5:38" ht="13.5">
      <c r="E44" s="55"/>
      <c r="F44" s="55"/>
      <c r="S44" s="55"/>
      <c r="T44" s="55"/>
      <c r="U44" s="55"/>
      <c r="AK44" s="102" t="s">
        <v>80</v>
      </c>
      <c r="AL44" s="55">
        <v>8</v>
      </c>
    </row>
    <row r="45" spans="5:21" ht="13.5">
      <c r="E45" s="55"/>
      <c r="F45" s="55"/>
      <c r="S45" s="55"/>
      <c r="T45" s="55"/>
      <c r="U45" s="55"/>
    </row>
    <row r="46" spans="5:21" ht="13.5">
      <c r="E46" s="55"/>
      <c r="F46" s="55"/>
      <c r="G46" s="55"/>
      <c r="S46" s="55"/>
      <c r="T46" s="55"/>
      <c r="U46" s="55"/>
    </row>
    <row r="47" spans="5:21" ht="13.5">
      <c r="E47" s="139"/>
      <c r="F47" s="139"/>
      <c r="G47" s="139"/>
      <c r="S47" s="55"/>
      <c r="T47" s="55"/>
      <c r="U47" s="55"/>
    </row>
    <row r="48" spans="5:21" ht="13.5">
      <c r="E48" s="139"/>
      <c r="F48" s="139"/>
      <c r="G48" s="139"/>
      <c r="S48" s="55"/>
      <c r="T48" s="55"/>
      <c r="U48" s="55"/>
    </row>
    <row r="49" spans="5:21" ht="13.5">
      <c r="E49" s="55"/>
      <c r="F49" s="55"/>
      <c r="S49" s="55"/>
      <c r="T49" s="55"/>
      <c r="U49" s="55"/>
    </row>
    <row r="50" spans="5:21" ht="13.5">
      <c r="E50" s="55"/>
      <c r="F50" s="55"/>
      <c r="S50" s="55"/>
      <c r="T50" s="55"/>
      <c r="U50" s="55"/>
    </row>
    <row r="51" spans="5:21" ht="13.5">
      <c r="E51" s="67"/>
      <c r="F51" s="67"/>
      <c r="S51" s="67"/>
      <c r="T51" s="131"/>
      <c r="U51" s="67"/>
    </row>
    <row r="52" spans="19:21" ht="13.5">
      <c r="S52" s="66"/>
      <c r="T52" s="130"/>
      <c r="U52" s="66"/>
    </row>
  </sheetData>
  <mergeCells count="86">
    <mergeCell ref="A2:AG2"/>
    <mergeCell ref="A4:C4"/>
    <mergeCell ref="D4:O4"/>
    <mergeCell ref="Q4:AB4"/>
    <mergeCell ref="A5:C5"/>
    <mergeCell ref="D5:F5"/>
    <mergeCell ref="G5:I5"/>
    <mergeCell ref="J5:L5"/>
    <mergeCell ref="M5:O5"/>
    <mergeCell ref="Q5:S5"/>
    <mergeCell ref="T5:V5"/>
    <mergeCell ref="W5:Y5"/>
    <mergeCell ref="Z5:AB5"/>
    <mergeCell ref="AC5:AD5"/>
    <mergeCell ref="AE5:AG5"/>
    <mergeCell ref="A6:C6"/>
    <mergeCell ref="D6:F6"/>
    <mergeCell ref="G6:I6"/>
    <mergeCell ref="J6:L6"/>
    <mergeCell ref="M6:O6"/>
    <mergeCell ref="Q6:S6"/>
    <mergeCell ref="T6:V6"/>
    <mergeCell ref="W6:Y6"/>
    <mergeCell ref="Z6:AB6"/>
    <mergeCell ref="AC6:AD6"/>
    <mergeCell ref="AE6:AG6"/>
    <mergeCell ref="Q7:S7"/>
    <mergeCell ref="T7:V7"/>
    <mergeCell ref="W7:Y7"/>
    <mergeCell ref="A7:C7"/>
    <mergeCell ref="D7:F7"/>
    <mergeCell ref="G7:I7"/>
    <mergeCell ref="J7:L7"/>
    <mergeCell ref="Z7:AB7"/>
    <mergeCell ref="A27:B27"/>
    <mergeCell ref="D27:F27"/>
    <mergeCell ref="G27:I27"/>
    <mergeCell ref="J27:L27"/>
    <mergeCell ref="M27:O27"/>
    <mergeCell ref="Q27:S27"/>
    <mergeCell ref="T27:V27"/>
    <mergeCell ref="W27:Y27"/>
    <mergeCell ref="M7:O7"/>
    <mergeCell ref="C30:F30"/>
    <mergeCell ref="R30:U30"/>
    <mergeCell ref="S31:U31"/>
    <mergeCell ref="Z27:AB27"/>
    <mergeCell ref="V30:X30"/>
    <mergeCell ref="Z30:AH30"/>
    <mergeCell ref="V31:X31"/>
    <mergeCell ref="Z31:AH31"/>
    <mergeCell ref="C32:F32"/>
    <mergeCell ref="V32:X32"/>
    <mergeCell ref="Z32:AH32"/>
    <mergeCell ref="C31:F31"/>
    <mergeCell ref="R32:U32"/>
    <mergeCell ref="C34:F34"/>
    <mergeCell ref="V34:X34"/>
    <mergeCell ref="Z34:AH34"/>
    <mergeCell ref="C33:F33"/>
    <mergeCell ref="V33:X33"/>
    <mergeCell ref="Z33:AH33"/>
    <mergeCell ref="R34:U34"/>
    <mergeCell ref="C35:F35"/>
    <mergeCell ref="V35:X35"/>
    <mergeCell ref="Z35:AH35"/>
    <mergeCell ref="Z36:AH36"/>
    <mergeCell ref="C36:F36"/>
    <mergeCell ref="V36:X36"/>
    <mergeCell ref="R36:U36"/>
    <mergeCell ref="C37:F37"/>
    <mergeCell ref="S37:U37"/>
    <mergeCell ref="V37:X37"/>
    <mergeCell ref="Z37:AH37"/>
    <mergeCell ref="C38:F38"/>
    <mergeCell ref="V38:X38"/>
    <mergeCell ref="Z38:AH38"/>
    <mergeCell ref="S39:U39"/>
    <mergeCell ref="V39:X39"/>
    <mergeCell ref="Z39:AH39"/>
    <mergeCell ref="R38:U38"/>
    <mergeCell ref="V40:X40"/>
    <mergeCell ref="Z40:AH40"/>
    <mergeCell ref="C41:F41"/>
    <mergeCell ref="C40:E40"/>
    <mergeCell ref="R40:U40"/>
  </mergeCells>
  <printOptions/>
  <pageMargins left="0.3937007874015748" right="0.3937007874015748" top="0.7874015748031497" bottom="0.5905511811023623" header="0.5118110236220472" footer="0.5118110236220472"/>
  <pageSetup fitToHeight="1" fitToWidth="1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U21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13" sqref="C13"/>
    </sheetView>
  </sheetViews>
  <sheetFormatPr defaultColWidth="9.00390625" defaultRowHeight="13.5"/>
  <cols>
    <col min="1" max="1" width="2.50390625" style="0" customWidth="1"/>
    <col min="2" max="2" width="12.125" style="0" customWidth="1"/>
    <col min="3" max="3" width="13.125" style="0" customWidth="1"/>
    <col min="4" max="5" width="7.125" style="140" customWidth="1"/>
    <col min="6" max="6" width="5.375" style="140" customWidth="1"/>
    <col min="7" max="7" width="6.625" style="140" customWidth="1"/>
    <col min="8" max="8" width="5.375" style="140" customWidth="1"/>
    <col min="9" max="9" width="6.625" style="127" customWidth="1"/>
    <col min="10" max="10" width="5.375" style="140" customWidth="1"/>
    <col min="11" max="11" width="6.625" style="140" customWidth="1"/>
    <col min="12" max="12" width="5.375" style="140" customWidth="1"/>
    <col min="13" max="13" width="6.625" style="140" customWidth="1"/>
    <col min="14" max="14" width="5.375" style="140" customWidth="1"/>
    <col min="15" max="15" width="6.625" style="140" customWidth="1"/>
    <col min="16" max="16" width="5.375" style="140" customWidth="1"/>
    <col min="17" max="17" width="6.625" style="140" customWidth="1"/>
    <col min="18" max="18" width="5.375" style="140" customWidth="1"/>
    <col min="19" max="19" width="6.625" style="140" customWidth="1"/>
    <col min="20" max="20" width="5.375" style="140" customWidth="1"/>
    <col min="21" max="21" width="6.625" style="140" customWidth="1"/>
  </cols>
  <sheetData>
    <row r="2" ht="13.5">
      <c r="D2" s="147" t="s">
        <v>127</v>
      </c>
    </row>
    <row r="3" spans="4:21" ht="13.5">
      <c r="D3" s="221" t="s">
        <v>101</v>
      </c>
      <c r="E3" s="222"/>
      <c r="F3" s="221" t="s">
        <v>102</v>
      </c>
      <c r="G3" s="222"/>
      <c r="H3" s="221" t="s">
        <v>103</v>
      </c>
      <c r="I3" s="222"/>
      <c r="J3" s="221" t="s">
        <v>104</v>
      </c>
      <c r="K3" s="222"/>
      <c r="L3" s="221" t="s">
        <v>105</v>
      </c>
      <c r="M3" s="222"/>
      <c r="N3" s="221" t="s">
        <v>106</v>
      </c>
      <c r="O3" s="222"/>
      <c r="P3" s="221" t="s">
        <v>107</v>
      </c>
      <c r="Q3" s="222"/>
      <c r="R3" s="221" t="s">
        <v>108</v>
      </c>
      <c r="S3" s="222"/>
      <c r="T3" s="221" t="s">
        <v>109</v>
      </c>
      <c r="U3" s="222"/>
    </row>
    <row r="4" spans="4:21" ht="13.5">
      <c r="D4" s="148" t="s">
        <v>3</v>
      </c>
      <c r="E4" s="148" t="s">
        <v>2</v>
      </c>
      <c r="F4" s="148" t="s">
        <v>2</v>
      </c>
      <c r="G4" s="148" t="s">
        <v>3</v>
      </c>
      <c r="H4" s="148" t="s">
        <v>2</v>
      </c>
      <c r="I4" s="149" t="s">
        <v>3</v>
      </c>
      <c r="J4" s="148" t="s">
        <v>2</v>
      </c>
      <c r="K4" s="148" t="s">
        <v>3</v>
      </c>
      <c r="L4" s="148" t="s">
        <v>2</v>
      </c>
      <c r="M4" s="148" t="s">
        <v>3</v>
      </c>
      <c r="N4" s="148" t="s">
        <v>2</v>
      </c>
      <c r="O4" s="148" t="s">
        <v>3</v>
      </c>
      <c r="P4" s="148" t="s">
        <v>2</v>
      </c>
      <c r="Q4" s="148" t="s">
        <v>3</v>
      </c>
      <c r="R4" s="148" t="s">
        <v>2</v>
      </c>
      <c r="S4" s="148" t="s">
        <v>3</v>
      </c>
      <c r="T4" s="148" t="s">
        <v>2</v>
      </c>
      <c r="U4" s="148" t="s">
        <v>3</v>
      </c>
    </row>
    <row r="5" spans="2:21" ht="13.5">
      <c r="B5" s="150" t="s">
        <v>144</v>
      </c>
      <c r="C5" s="151" t="s">
        <v>145</v>
      </c>
      <c r="D5" s="148">
        <f>SUM(G5,K5,M5,Q5,U5,I5,O5,S5-MIN(G5,K5,M5,Q5,U5,I5,O5,S5))</f>
        <v>57.25</v>
      </c>
      <c r="E5" s="156">
        <f>RANK(D5,$D$5:$D$10,0)</f>
        <v>1</v>
      </c>
      <c r="F5" s="148"/>
      <c r="G5" s="157">
        <v>0</v>
      </c>
      <c r="H5" s="148"/>
      <c r="I5" s="157"/>
      <c r="J5" s="148">
        <v>1</v>
      </c>
      <c r="K5" s="148">
        <v>10.25</v>
      </c>
      <c r="L5" s="148" t="s">
        <v>146</v>
      </c>
      <c r="M5" s="148">
        <v>6</v>
      </c>
      <c r="N5" s="148">
        <v>1</v>
      </c>
      <c r="O5" s="148">
        <v>10.25</v>
      </c>
      <c r="P5" s="148">
        <v>1</v>
      </c>
      <c r="Q5" s="148">
        <v>10.25</v>
      </c>
      <c r="R5" s="148">
        <v>1</v>
      </c>
      <c r="S5" s="148">
        <v>10.25</v>
      </c>
      <c r="T5" s="148">
        <v>1</v>
      </c>
      <c r="U5" s="148">
        <v>10.25</v>
      </c>
    </row>
    <row r="6" spans="2:21" ht="13.5">
      <c r="B6" s="150" t="s">
        <v>140</v>
      </c>
      <c r="C6" s="151" t="s">
        <v>141</v>
      </c>
      <c r="D6" s="148">
        <f>SUM(G6,K6,M6,Q6,U6,I6,O6,S6-MIN(G6,K6,M6,Q6,U6,I6,O6,S6))-U6</f>
        <v>53.5</v>
      </c>
      <c r="E6" s="156">
        <f>RANK(D6,$D$5:$D$10,0)</f>
        <v>2</v>
      </c>
      <c r="F6" s="148"/>
      <c r="G6" s="157">
        <v>0</v>
      </c>
      <c r="H6" s="148">
        <v>1</v>
      </c>
      <c r="I6" s="149">
        <v>10.25</v>
      </c>
      <c r="J6" s="148">
        <v>3</v>
      </c>
      <c r="K6" s="148">
        <v>8</v>
      </c>
      <c r="L6" s="148">
        <v>1</v>
      </c>
      <c r="M6" s="148">
        <v>10.25</v>
      </c>
      <c r="N6" s="148">
        <v>2</v>
      </c>
      <c r="O6" s="148">
        <v>9</v>
      </c>
      <c r="P6" s="148">
        <v>4</v>
      </c>
      <c r="Q6" s="149">
        <v>7</v>
      </c>
      <c r="R6" s="148">
        <v>2</v>
      </c>
      <c r="S6" s="148">
        <v>9</v>
      </c>
      <c r="T6" s="148">
        <v>5</v>
      </c>
      <c r="U6" s="157">
        <v>6</v>
      </c>
    </row>
    <row r="7" spans="2:21" ht="13.5">
      <c r="B7" s="150" t="s">
        <v>147</v>
      </c>
      <c r="C7" s="151" t="s">
        <v>143</v>
      </c>
      <c r="D7" s="148">
        <f>SUM(G7,K7,M7,Q7,U7,I7,O7,S7-MIN(G7,K7,M7,Q7,U7,I7,O7,S7))</f>
        <v>48</v>
      </c>
      <c r="E7" s="156">
        <f>RANK(D7,$D$5:$D$10,0)</f>
        <v>3</v>
      </c>
      <c r="F7" s="148"/>
      <c r="G7" s="157">
        <v>0</v>
      </c>
      <c r="H7" s="148"/>
      <c r="I7" s="157"/>
      <c r="J7" s="148">
        <v>2</v>
      </c>
      <c r="K7" s="148">
        <v>9</v>
      </c>
      <c r="L7" s="148">
        <v>3</v>
      </c>
      <c r="M7" s="148">
        <v>8</v>
      </c>
      <c r="N7" s="148">
        <v>3</v>
      </c>
      <c r="O7" s="148">
        <v>8</v>
      </c>
      <c r="P7" s="148">
        <v>3</v>
      </c>
      <c r="Q7" s="148">
        <v>8</v>
      </c>
      <c r="R7" s="148">
        <v>4</v>
      </c>
      <c r="S7" s="148">
        <v>7</v>
      </c>
      <c r="T7" s="148">
        <v>3</v>
      </c>
      <c r="U7" s="148">
        <v>8</v>
      </c>
    </row>
    <row r="8" spans="2:21" ht="13.5">
      <c r="B8" s="150" t="s">
        <v>142</v>
      </c>
      <c r="C8" s="151" t="s">
        <v>143</v>
      </c>
      <c r="D8" s="148">
        <f>SUM(G8,K8,M8,Q8,U8,I8,O8,S8-MIN(G8,K8,M8,Q8,U8,I8,O8,S8))</f>
        <v>36</v>
      </c>
      <c r="E8" s="156">
        <f>RANK(D8,$D$5:$D$10,0)</f>
        <v>4</v>
      </c>
      <c r="F8" s="148"/>
      <c r="G8" s="157">
        <v>0</v>
      </c>
      <c r="H8" s="148">
        <v>2</v>
      </c>
      <c r="I8" s="149">
        <v>9</v>
      </c>
      <c r="J8" s="148">
        <v>6</v>
      </c>
      <c r="K8" s="148">
        <v>5</v>
      </c>
      <c r="L8" s="148"/>
      <c r="M8" s="157"/>
      <c r="N8" s="148">
        <v>4</v>
      </c>
      <c r="O8" s="148">
        <v>7</v>
      </c>
      <c r="P8" s="148"/>
      <c r="Q8" s="149"/>
      <c r="R8" s="148">
        <v>3</v>
      </c>
      <c r="S8" s="148">
        <v>8</v>
      </c>
      <c r="T8" s="148">
        <v>4</v>
      </c>
      <c r="U8" s="149">
        <v>7</v>
      </c>
    </row>
    <row r="9" spans="2:21" ht="13.5">
      <c r="B9" s="150" t="s">
        <v>150</v>
      </c>
      <c r="C9" s="151" t="s">
        <v>151</v>
      </c>
      <c r="D9" s="148">
        <f>SUM(G9,K9,M9,Q9,U9,I9,O9,S9-MIN(G9,K9,M9,Q9,U9,I9,O9,S9))</f>
        <v>33</v>
      </c>
      <c r="E9" s="156">
        <f>RANK(D9,$D$5:$D$10,0)</f>
        <v>5</v>
      </c>
      <c r="F9" s="148"/>
      <c r="G9" s="157">
        <v>0</v>
      </c>
      <c r="H9" s="148"/>
      <c r="I9" s="157"/>
      <c r="J9" s="148">
        <v>5</v>
      </c>
      <c r="K9" s="148">
        <v>6</v>
      </c>
      <c r="L9" s="148">
        <v>2</v>
      </c>
      <c r="M9" s="148">
        <v>9</v>
      </c>
      <c r="N9" s="148"/>
      <c r="O9" s="148"/>
      <c r="P9" s="148">
        <v>2</v>
      </c>
      <c r="Q9" s="148">
        <v>9</v>
      </c>
      <c r="R9" s="148"/>
      <c r="S9" s="148"/>
      <c r="T9" s="148">
        <v>2</v>
      </c>
      <c r="U9" s="148">
        <v>9</v>
      </c>
    </row>
    <row r="10" spans="2:21" ht="13.5">
      <c r="B10" s="150" t="s">
        <v>148</v>
      </c>
      <c r="C10" s="151" t="s">
        <v>149</v>
      </c>
      <c r="D10" s="148">
        <f>SUM(G10,K10,M10,Q10,U10,I10,O10,S10-MIN(G10,K10,M10,Q10,U10,I10,O10,S10))</f>
        <v>19</v>
      </c>
      <c r="E10" s="156">
        <f>RANK(D10,$D$5:$D$10,0)</f>
        <v>6</v>
      </c>
      <c r="F10" s="148"/>
      <c r="G10" s="157">
        <v>0</v>
      </c>
      <c r="H10" s="148"/>
      <c r="I10" s="157"/>
      <c r="J10" s="148">
        <v>4</v>
      </c>
      <c r="K10" s="148">
        <v>7</v>
      </c>
      <c r="L10" s="148"/>
      <c r="M10" s="148"/>
      <c r="N10" s="148"/>
      <c r="O10" s="148"/>
      <c r="P10" s="148" t="s">
        <v>146</v>
      </c>
      <c r="Q10" s="148">
        <v>6</v>
      </c>
      <c r="R10" s="148">
        <v>5</v>
      </c>
      <c r="S10" s="148">
        <v>6</v>
      </c>
      <c r="T10" s="148"/>
      <c r="U10" s="148"/>
    </row>
    <row r="11" spans="2:21" ht="13.5">
      <c r="B11" s="152"/>
      <c r="C11" s="153"/>
      <c r="D11" s="154"/>
      <c r="E11" s="154"/>
      <c r="F11" s="154"/>
      <c r="G11" s="154"/>
      <c r="H11" s="154"/>
      <c r="I11" s="155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</row>
    <row r="12" spans="2:21" ht="13.5">
      <c r="B12" s="152"/>
      <c r="C12" s="153"/>
      <c r="D12" s="154"/>
      <c r="E12" s="154"/>
      <c r="F12" s="147" t="s">
        <v>110</v>
      </c>
      <c r="H12" s="154"/>
      <c r="I12" s="155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</row>
    <row r="13" spans="2:21" ht="13.5">
      <c r="B13" s="152"/>
      <c r="C13" s="153"/>
      <c r="D13" s="154"/>
      <c r="E13" s="154"/>
      <c r="F13" s="147" t="s">
        <v>111</v>
      </c>
      <c r="H13" s="154"/>
      <c r="I13" s="155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</row>
    <row r="14" spans="2:3" ht="13.5">
      <c r="B14" s="152"/>
      <c r="C14" s="153"/>
    </row>
    <row r="15" spans="2:5" ht="13.5">
      <c r="B15" s="147" t="s">
        <v>112</v>
      </c>
      <c r="C15" s="140"/>
      <c r="E15" s="127"/>
    </row>
    <row r="16" spans="2:5" ht="13.5">
      <c r="B16" s="140" t="s">
        <v>113</v>
      </c>
      <c r="C16" s="140">
        <v>4</v>
      </c>
      <c r="D16" s="140" t="s">
        <v>114</v>
      </c>
      <c r="E16" s="127">
        <v>4</v>
      </c>
    </row>
    <row r="17" spans="2:5" ht="13.5">
      <c r="B17" s="140" t="s">
        <v>115</v>
      </c>
      <c r="C17" s="140">
        <v>4</v>
      </c>
      <c r="D17" s="140" t="s">
        <v>116</v>
      </c>
      <c r="E17" s="127">
        <v>4</v>
      </c>
    </row>
    <row r="18" spans="2:5" ht="13.5">
      <c r="B18" s="140" t="s">
        <v>117</v>
      </c>
      <c r="C18" s="140">
        <v>2</v>
      </c>
      <c r="D18" s="140" t="s">
        <v>118</v>
      </c>
      <c r="E18" s="127">
        <v>2</v>
      </c>
    </row>
    <row r="19" spans="2:5" ht="13.5">
      <c r="B19" s="140"/>
      <c r="C19" s="140"/>
      <c r="E19" s="127"/>
    </row>
    <row r="20" spans="2:5" ht="13.5">
      <c r="B20" s="140"/>
      <c r="C20" s="147" t="s">
        <v>119</v>
      </c>
      <c r="E20" s="127"/>
    </row>
    <row r="21" spans="2:5" ht="13.5">
      <c r="B21" s="140"/>
      <c r="C21" s="147" t="s">
        <v>120</v>
      </c>
      <c r="E21" s="127"/>
    </row>
  </sheetData>
  <mergeCells count="9">
    <mergeCell ref="T3:U3"/>
    <mergeCell ref="L3:M3"/>
    <mergeCell ref="N3:O3"/>
    <mergeCell ref="P3:Q3"/>
    <mergeCell ref="R3:S3"/>
    <mergeCell ref="D3:E3"/>
    <mergeCell ref="F3:G3"/>
    <mergeCell ref="H3:I3"/>
    <mergeCell ref="J3:K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</dc:creator>
  <cp:keywords/>
  <dc:description/>
  <cp:lastModifiedBy>naka</cp:lastModifiedBy>
  <cp:lastPrinted>2009-11-16T22:48:08Z</cp:lastPrinted>
  <dcterms:created xsi:type="dcterms:W3CDTF">2001-10-05T12:52:04Z</dcterms:created>
  <dcterms:modified xsi:type="dcterms:W3CDTF">2009-11-23T09:17:08Z</dcterms:modified>
  <cp:category/>
  <cp:version/>
  <cp:contentType/>
  <cp:contentStatus/>
</cp:coreProperties>
</file>